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BILANS 2019" sheetId="1" r:id="rId1"/>
    <sheet name="RZiS" sheetId="2" r:id="rId2"/>
    <sheet name="RPP" sheetId="3" r:id="rId3"/>
    <sheet name="Zest.zmian w kapitale" sheetId="4" r:id="rId4"/>
  </sheets>
  <definedNames>
    <definedName name="_xlnm.Print_Area" localSheetId="0">'BILANS 2019'!$A$1:$I$119</definedName>
  </definedNames>
  <calcPr fullCalcOnLoad="1"/>
</workbook>
</file>

<file path=xl/sharedStrings.xml><?xml version="1.0" encoding="utf-8"?>
<sst xmlns="http://schemas.openxmlformats.org/spreadsheetml/2006/main" count="545" uniqueCount="414">
  <si>
    <t xml:space="preserve">AKTYWA </t>
  </si>
  <si>
    <t xml:space="preserve">Stan na dzień kończący </t>
  </si>
  <si>
    <t xml:space="preserve">PASYWA </t>
  </si>
  <si>
    <t xml:space="preserve">A. Aktywa trwałe </t>
  </si>
  <si>
    <t xml:space="preserve">A. Kapitał (fundusz) własny </t>
  </si>
  <si>
    <t xml:space="preserve">I. Wartości niematerialne i prawne </t>
  </si>
  <si>
    <t xml:space="preserve">I. Kapitał (fundusz) podstawowy </t>
  </si>
  <si>
    <t xml:space="preserve">1. Koszty zakończonych prac rozwojowych </t>
  </si>
  <si>
    <t xml:space="preserve">2. Wartość firmy </t>
  </si>
  <si>
    <t xml:space="preserve">3. Inne wartości niematerialne i prawne </t>
  </si>
  <si>
    <t xml:space="preserve">4. Zaliczki na wartości niematerialne i prawne </t>
  </si>
  <si>
    <t xml:space="preserve">1. Środki trwałe </t>
  </si>
  <si>
    <t xml:space="preserve">a) grunty (w tym prawo użytkowania wieczystego gruntu) </t>
  </si>
  <si>
    <t xml:space="preserve">c) urządzenia techniczne i maszyny </t>
  </si>
  <si>
    <t xml:space="preserve">B. Zobowiązania i rezerwy na zobowiązania </t>
  </si>
  <si>
    <t xml:space="preserve">d) środki transportu </t>
  </si>
  <si>
    <t xml:space="preserve">I. Rezerwy na zobowiązania </t>
  </si>
  <si>
    <t xml:space="preserve">e) inne środki trwałe </t>
  </si>
  <si>
    <t xml:space="preserve">1. Rezerwa z tytułu odroczonego podatku dochodowego </t>
  </si>
  <si>
    <t xml:space="preserve">2. Środki trwałe w budowie </t>
  </si>
  <si>
    <t xml:space="preserve">2. Rezerwa na świadczenia emerytalne i podobne </t>
  </si>
  <si>
    <t xml:space="preserve">3. Zaliczki na środki trwałe w budowie </t>
  </si>
  <si>
    <t xml:space="preserve">– długoterminowa </t>
  </si>
  <si>
    <t xml:space="preserve">III. Należności długoterminowe </t>
  </si>
  <si>
    <t xml:space="preserve">– krótkoterminowa </t>
  </si>
  <si>
    <t xml:space="preserve">1. Od jednostek powiązanych </t>
  </si>
  <si>
    <t xml:space="preserve">3. Pozostałe rezerwy </t>
  </si>
  <si>
    <t xml:space="preserve">– długoterminowe </t>
  </si>
  <si>
    <t xml:space="preserve">IV. Inwestycje długoterminowe </t>
  </si>
  <si>
    <t xml:space="preserve">– krótkoterminowe </t>
  </si>
  <si>
    <t xml:space="preserve">1. Nieruchomości </t>
  </si>
  <si>
    <t xml:space="preserve">II. Zobowiązania długoterminowe </t>
  </si>
  <si>
    <t xml:space="preserve">2. Wartości niematerialne i prawne </t>
  </si>
  <si>
    <t xml:space="preserve">1. Wobec jednostek powiązanych </t>
  </si>
  <si>
    <t xml:space="preserve">3. Długoterminowe aktywa finansowe </t>
  </si>
  <si>
    <t xml:space="preserve">a) w jednostkach powiązanych </t>
  </si>
  <si>
    <t xml:space="preserve">a) kredyty i pożyczki </t>
  </si>
  <si>
    <t xml:space="preserve">– udziały lub akcje </t>
  </si>
  <si>
    <t xml:space="preserve">b) z tytułu emisji dłużnych papierów wartościowych </t>
  </si>
  <si>
    <t xml:space="preserve">– inne papiery wartościowe </t>
  </si>
  <si>
    <t xml:space="preserve">c) inne zobowiązania finansowe </t>
  </si>
  <si>
    <t xml:space="preserve">– udzielone pożyczki </t>
  </si>
  <si>
    <t xml:space="preserve">d) inne </t>
  </si>
  <si>
    <t xml:space="preserve">– inne długoterminowe aktywa finansowe </t>
  </si>
  <si>
    <t xml:space="preserve">III. Zobowiązania krótkoterminowe </t>
  </si>
  <si>
    <t xml:space="preserve">b) w pozostałych jednostkach </t>
  </si>
  <si>
    <t xml:space="preserve">a) z tytułu dostaw i usług, o okresie wymagalności: </t>
  </si>
  <si>
    <t xml:space="preserve">– do 12 miesięcy </t>
  </si>
  <si>
    <t xml:space="preserve">– powyżej 12 miesięcy </t>
  </si>
  <si>
    <t xml:space="preserve">b) inne </t>
  </si>
  <si>
    <t xml:space="preserve">4. Inne inwestycje długoterminowe </t>
  </si>
  <si>
    <t xml:space="preserve">V. Długoterminowe rozliczenia międzyokresowe </t>
  </si>
  <si>
    <t xml:space="preserve">2. Inne rozliczenia międzyokresowe </t>
  </si>
  <si>
    <t xml:space="preserve">B. Aktywa obrotowe </t>
  </si>
  <si>
    <t xml:space="preserve">I. Zapasy </t>
  </si>
  <si>
    <t xml:space="preserve">d) z tytułu dostaw i usług, o okresie wymagalności: </t>
  </si>
  <si>
    <t xml:space="preserve">1. Materiały </t>
  </si>
  <si>
    <t xml:space="preserve">2. Półprodukty i produkty w toku </t>
  </si>
  <si>
    <t xml:space="preserve">3. Produkty gotowe </t>
  </si>
  <si>
    <t xml:space="preserve">4. Towary </t>
  </si>
  <si>
    <t xml:space="preserve">f) zobowiązania wekslowe </t>
  </si>
  <si>
    <t xml:space="preserve">1. Należności od jednostek powiązanych </t>
  </si>
  <si>
    <t xml:space="preserve">a) z tytułu dostaw i usług, o okresie spłaty: </t>
  </si>
  <si>
    <t>– powyżej 12 miesięcy</t>
  </si>
  <si>
    <t>a) z tytułu dostaw i usług, o okresie spłaty:</t>
  </si>
  <si>
    <t xml:space="preserve"> – do 12 miesięcy </t>
  </si>
  <si>
    <t xml:space="preserve">c) inne </t>
  </si>
  <si>
    <t xml:space="preserve">d) dochodzone na drodze sądowej </t>
  </si>
  <si>
    <t xml:space="preserve">III. Inwestycje krótkoterminowe </t>
  </si>
  <si>
    <t xml:space="preserve">1. Krótkoterminowe aktywa finansowe </t>
  </si>
  <si>
    <t xml:space="preserve">– inne krótkoterminowe aktywa finansowe </t>
  </si>
  <si>
    <t xml:space="preserve">c) środki pieniężne i inne aktywa pieniężne </t>
  </si>
  <si>
    <t xml:space="preserve">– środki pieniężne w kasie i na rachunkach </t>
  </si>
  <si>
    <t xml:space="preserve">– inne środki pieniężne </t>
  </si>
  <si>
    <t xml:space="preserve">– inne aktywa pieniężne </t>
  </si>
  <si>
    <t xml:space="preserve">2. Inne inwestycje krótkoterminowe </t>
  </si>
  <si>
    <t>IV. Krótkoterminowe rozliczenia międzyokresowe</t>
  </si>
  <si>
    <t>h) z tytułu wynagrodzeń</t>
  </si>
  <si>
    <t>i) inne</t>
  </si>
  <si>
    <t>3. Fundusze specjalne</t>
  </si>
  <si>
    <t>IV. Rozliczenia międzyokresowe</t>
  </si>
  <si>
    <t>1. Ujemna wartość firmy</t>
  </si>
  <si>
    <t>2. Inne rozliczenia międzyokresowe</t>
  </si>
  <si>
    <t>– długoterminowe</t>
  </si>
  <si>
    <t>– krótkoterminowe</t>
  </si>
  <si>
    <r>
      <t>II. Rzeczowe aktywa trwał</t>
    </r>
    <r>
      <rPr>
        <sz val="8.5"/>
        <color indexed="8"/>
        <rFont val="Times New Roman CE"/>
        <family val="1"/>
      </rPr>
      <t xml:space="preserve">e 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</si>
  <si>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</si>
  <si>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</si>
  <si>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</si>
  <si>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</si>
  <si>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</si>
  <si>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</si>
  <si>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</si>
  <si>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</si>
  <si>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</si>
  <si>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II. Należności krótkoterminowe</t>
  </si>
  <si>
    <t xml:space="preserve">1. Aktywa z tytułu odroczonego podatku dochodowego </t>
  </si>
  <si>
    <t>(z wyłączeniem banków i ubezpieczycieli</t>
  </si>
  <si>
    <t>BILANS</t>
  </si>
  <si>
    <t>Aktywa razem</t>
  </si>
  <si>
    <t>Pasywa razem</t>
  </si>
  <si>
    <t xml:space="preserve">b) budynki, lokale, prawa do lokali i obiekty inżynierii lądowej i wodnej </t>
  </si>
  <si>
    <t xml:space="preserve">3. Od pozostałych jednostek </t>
  </si>
  <si>
    <t>2. Od pozostałych jednostek, w których jednostka posiada zaangażowanie w kapitale</t>
  </si>
  <si>
    <t xml:space="preserve">c) w pozostałych jednostkach </t>
  </si>
  <si>
    <t>b) w pozostałych jednostkach, w których jednostka posiada zaangażowanie w kapitale</t>
  </si>
  <si>
    <t>5. Zaliczki na dostawy i usługi</t>
  </si>
  <si>
    <t>2. Należności od pozostałych jednostek, w których jednostka posiada zaangażowanie w kapitale</t>
  </si>
  <si>
    <t xml:space="preserve">3. Należności od pozostałych jednostek </t>
  </si>
  <si>
    <t>b) z tytułu podatków, dotacji, ceł, ubezpieczeń społecznych i zdrowotnych oraz innych tytułów publicznoprawnych</t>
  </si>
  <si>
    <t xml:space="preserve">III. Kapitał (fundusz) z aktualizacji wyceny, w tym: </t>
  </si>
  <si>
    <t xml:space="preserve">II. Kapitał (fundusz) zapasowy, w tym: </t>
  </si>
  <si>
    <t xml:space="preserve"> - z tytułu aktualizacji wartości godzinowej</t>
  </si>
  <si>
    <t xml:space="preserve"> - nadwyżka wartości sprzedaży (wartości emisyjnej) nad wartością nominalną udziałów (akcji)</t>
  </si>
  <si>
    <t>- tworzone zgodnie z umową (statutem) spółki</t>
  </si>
  <si>
    <t>- na udziały (akcje) własne</t>
  </si>
  <si>
    <t xml:space="preserve">V. Zysk (strata) z lat ubiegłych </t>
  </si>
  <si>
    <t xml:space="preserve">VI. Zysk (strata) netto </t>
  </si>
  <si>
    <t xml:space="preserve">VII. Odpisy z zysku netto w ciągu roku obrotowego (wielkość ujemna) </t>
  </si>
  <si>
    <t xml:space="preserve">3. Wobec pozostałych jednostek </t>
  </si>
  <si>
    <t>2. Wobec pozostałych jednostek, w których jednostka posiada zaangażowanie w kapitale</t>
  </si>
  <si>
    <t xml:space="preserve">1. Zobowiązania wobec jednostek powiązanych </t>
  </si>
  <si>
    <t>g) z tytułu podatków, ceł, ubezpieczeń społecznych i zdrowotnych oraz innych tytułów publicznoprawnych</t>
  </si>
  <si>
    <t xml:space="preserve">2. Zobowiązania wobec pozostałych jednostek, w których jednostka posiada zaangażowanie w kapitale </t>
  </si>
  <si>
    <t>e) zaliczki otrzymane na dostawy i usługi</t>
  </si>
  <si>
    <t>3. Zobowiązania wobec pozostałych jednostek</t>
  </si>
  <si>
    <t xml:space="preserve">C. Należne wpłaty na kapitał (fund.) podstawowy </t>
  </si>
  <si>
    <t xml:space="preserve">D. Udziały (akcje) własne </t>
  </si>
  <si>
    <t>IV. Pozostałe kapitały (fundusze) rezerwowe, w tym:</t>
  </si>
  <si>
    <t xml:space="preserve">         NIP 6510009658</t>
  </si>
  <si>
    <t xml:space="preserve">                '000287208</t>
  </si>
  <si>
    <t xml:space="preserve">        Miejski Ośrodek Kultury w Żorach</t>
  </si>
  <si>
    <t xml:space="preserve">        ul. Dolne Przedmieście 1</t>
  </si>
  <si>
    <t xml:space="preserve">       44-240 Żory</t>
  </si>
  <si>
    <t>sporządzony na dzień 31.12.2019 r.</t>
  </si>
  <si>
    <t>Rachunek zysków i strat</t>
  </si>
  <si>
    <t xml:space="preserve">          Miejski Ośrodek Kultury w Żorach</t>
  </si>
  <si>
    <r>
      <t xml:space="preserve">sporządzony na dzień </t>
    </r>
    <r>
      <rPr>
        <b/>
        <sz val="12"/>
        <rFont val="Times CE Medium"/>
        <family val="0"/>
      </rPr>
      <t>31.12.2019 r.</t>
    </r>
  </si>
  <si>
    <t xml:space="preserve">         ul. Dolne Przedmieście 1</t>
  </si>
  <si>
    <t xml:space="preserve">(wariant porównawczy) </t>
  </si>
  <si>
    <t xml:space="preserve">        44-240 Żory</t>
  </si>
  <si>
    <t xml:space="preserve">        NIP 6510009658  Regon 000287208</t>
  </si>
  <si>
    <t xml:space="preserve">A. PRZYCHODY NETTO ZE SPRZEDAŻY I ZRÓWNANE Z NIMI, W TYM: </t>
  </si>
  <si>
    <t xml:space="preserve">– od jednostek powiązanych </t>
  </si>
  <si>
    <t xml:space="preserve">I.Przychody netto ze sprzedaży produktów </t>
  </si>
  <si>
    <t xml:space="preserve">II.Zmiana stanu produktów (zwiększenie – wartość dodatnia, zmniejszenie – wartość ujemna) </t>
  </si>
  <si>
    <t xml:space="preserve">III. Koszt wytworzenia produktów na własne potrzeby jednostki </t>
  </si>
  <si>
    <t xml:space="preserve">IV. Przychody netto ze sprzedaży towarów i materiałów </t>
  </si>
  <si>
    <t xml:space="preserve">V. Dotacje do działalności podstawowej </t>
  </si>
  <si>
    <t xml:space="preserve">         w tym:     od organizatora</t>
  </si>
  <si>
    <t xml:space="preserve">       pozostałe na działalność bieżącą</t>
  </si>
  <si>
    <t xml:space="preserve">B. KOSZTY DZIAŁALNOŚCI OPERACYJNEJ </t>
  </si>
  <si>
    <t>10</t>
  </si>
  <si>
    <t xml:space="preserve">I.Amortyzacja </t>
  </si>
  <si>
    <t>11</t>
  </si>
  <si>
    <t xml:space="preserve">II. Zużycie materiałów i energii </t>
  </si>
  <si>
    <t>12</t>
  </si>
  <si>
    <t xml:space="preserve">III.Usługi obce </t>
  </si>
  <si>
    <t>13</t>
  </si>
  <si>
    <t xml:space="preserve">IV. Podatki i opłaty, w tym: </t>
  </si>
  <si>
    <t>14</t>
  </si>
  <si>
    <t xml:space="preserve">– podatek akcyzowy </t>
  </si>
  <si>
    <t>15</t>
  </si>
  <si>
    <t xml:space="preserve">V. Wynagrodzenia </t>
  </si>
  <si>
    <t>16</t>
  </si>
  <si>
    <t>VI. Ubezpieczenia społeczne i inne świadczenia, w tym</t>
  </si>
  <si>
    <t>17</t>
  </si>
  <si>
    <t>- emerytalne</t>
  </si>
  <si>
    <t>18</t>
  </si>
  <si>
    <t xml:space="preserve">VII. Pozostałe koszty rodzajowe </t>
  </si>
  <si>
    <t>19</t>
  </si>
  <si>
    <t xml:space="preserve">VIII. Wartość sprzedanych towarów i materiałów </t>
  </si>
  <si>
    <t>20</t>
  </si>
  <si>
    <t xml:space="preserve">C. ZYSK (STRATA) ZE SPRZEDAŻY (A – B) </t>
  </si>
  <si>
    <t>21</t>
  </si>
  <si>
    <t xml:space="preserve">D. POZOSTAŁE PRZYCHODY OPERACYJNE </t>
  </si>
  <si>
    <t>22</t>
  </si>
  <si>
    <t xml:space="preserve">I. Zysk z tytułu rozchodu niefinansowych aktywów trwałych  </t>
  </si>
  <si>
    <t>23</t>
  </si>
  <si>
    <t>II. Dotacje</t>
  </si>
  <si>
    <t>24</t>
  </si>
  <si>
    <t>III. Aktualizacja wartości aktywów niefinansowych</t>
  </si>
  <si>
    <t>25</t>
  </si>
  <si>
    <t xml:space="preserve">VI. Inne przychody operacyjne </t>
  </si>
  <si>
    <t>26</t>
  </si>
  <si>
    <t xml:space="preserve">E. POZOSTAŁE KOSZTY OPERACYJNE </t>
  </si>
  <si>
    <t>27</t>
  </si>
  <si>
    <t xml:space="preserve">I. Strata ze zbycia niefinansowych aktywów trwałych </t>
  </si>
  <si>
    <t>28</t>
  </si>
  <si>
    <t xml:space="preserve">II. Aktualizacja wartości aktywów niefinansowych </t>
  </si>
  <si>
    <t>29</t>
  </si>
  <si>
    <t xml:space="preserve">III. Inne koszty operacyjne </t>
  </si>
  <si>
    <t>30</t>
  </si>
  <si>
    <t xml:space="preserve">F. ZYSK (STRATA) Z DZIAŁALNOŚCI OPERACYJNEJ (C + D – E) </t>
  </si>
  <si>
    <t>31</t>
  </si>
  <si>
    <t xml:space="preserve">G. PRZYCHODY FINANSOWE </t>
  </si>
  <si>
    <t>32</t>
  </si>
  <si>
    <t xml:space="preserve">I. Dywidendy i udziały w zyskach, w tym: </t>
  </si>
  <si>
    <t>33</t>
  </si>
  <si>
    <t>a) od jednostek powiązanych, w tym:</t>
  </si>
  <si>
    <t>34</t>
  </si>
  <si>
    <t xml:space="preserve"> - w których jednostka posiada zaangażowanie w kapitale</t>
  </si>
  <si>
    <t>35</t>
  </si>
  <si>
    <t>b) od jednostek popozostałych, w tym:</t>
  </si>
  <si>
    <t>36</t>
  </si>
  <si>
    <t>37</t>
  </si>
  <si>
    <t xml:space="preserve">II. Odsetki, w tym: </t>
  </si>
  <si>
    <t>38</t>
  </si>
  <si>
    <t>39</t>
  </si>
  <si>
    <t xml:space="preserve">III. Zysk z tytułu rozchodu aktywów finansowych, w tym: </t>
  </si>
  <si>
    <t>40</t>
  </si>
  <si>
    <t xml:space="preserve">      - w jednostkach powiązanych</t>
  </si>
  <si>
    <t>41</t>
  </si>
  <si>
    <t>IV. Aktualizacja wartości aktywów finansowych</t>
  </si>
  <si>
    <t>42</t>
  </si>
  <si>
    <t xml:space="preserve">V. Inne </t>
  </si>
  <si>
    <t>43</t>
  </si>
  <si>
    <t xml:space="preserve">H. KOSZTY FINANSOWE </t>
  </si>
  <si>
    <t>44</t>
  </si>
  <si>
    <t xml:space="preserve">I. Odsetki, w tym: </t>
  </si>
  <si>
    <t>45</t>
  </si>
  <si>
    <t xml:space="preserve">– dla jednostek powiązanych </t>
  </si>
  <si>
    <t>46</t>
  </si>
  <si>
    <t>II. Strata z tytułu rozchodu aktywów finansowych, w tym:</t>
  </si>
  <si>
    <t>47</t>
  </si>
  <si>
    <t xml:space="preserve">   - w jednostkach powiązanych</t>
  </si>
  <si>
    <t>48</t>
  </si>
  <si>
    <t>III. Aktualizacja wartości aktywów finansowych</t>
  </si>
  <si>
    <t>49</t>
  </si>
  <si>
    <t xml:space="preserve">IV. Inne </t>
  </si>
  <si>
    <t>50</t>
  </si>
  <si>
    <t xml:space="preserve">I. ZYSK (STRATA) BRUTTO (F + G – H) </t>
  </si>
  <si>
    <t>51</t>
  </si>
  <si>
    <t xml:space="preserve">J. PODATEK DOCHODOWY </t>
  </si>
  <si>
    <t>52</t>
  </si>
  <si>
    <t xml:space="preserve">K. POZOSTAŁE OBOWIĄZKOWE ZMNIEJSZENIA ZYSKU (ZWIĘKSZENIA STRATY) </t>
  </si>
  <si>
    <t>53</t>
  </si>
  <si>
    <t xml:space="preserve">L. ZYSK (STRATA) NETTO (I – J – K) </t>
  </si>
  <si>
    <t>54</t>
  </si>
  <si>
    <t xml:space="preserve">                                                                                                                   </t>
  </si>
  <si>
    <t>11.03.2013 r.</t>
  </si>
  <si>
    <t>RACHUNEK PRZEPŁYWÓW PIENIĘŻNYCH ZA ROK OBROTOWY  2019r.</t>
  </si>
  <si>
    <t>(metoda pośrednia)</t>
  </si>
  <si>
    <t>Wyszczególnienie</t>
  </si>
  <si>
    <t>A.</t>
  </si>
  <si>
    <t xml:space="preserve">Przepływy środków pieniężnych z działalności operacyjnej </t>
  </si>
  <si>
    <t>I.</t>
  </si>
  <si>
    <t xml:space="preserve">Zysk (strata) netto </t>
  </si>
  <si>
    <t>II.</t>
  </si>
  <si>
    <t>Korekty razem</t>
  </si>
  <si>
    <t>1.</t>
  </si>
  <si>
    <t>Amortyzacja</t>
  </si>
  <si>
    <t>2.</t>
  </si>
  <si>
    <t xml:space="preserve">Zyski (straty) z tytułu różnic kursowych </t>
  </si>
  <si>
    <t>3.</t>
  </si>
  <si>
    <t>Odsetki i udziały w zyskach (dywidendy)</t>
  </si>
  <si>
    <t>4.</t>
  </si>
  <si>
    <t>Zysk (strata) z działalności inwestycyjnej</t>
  </si>
  <si>
    <t>5.</t>
  </si>
  <si>
    <t>Zmiana stanu rezerw</t>
  </si>
  <si>
    <t>6.</t>
  </si>
  <si>
    <t>Zmiana stanu zapasów</t>
  </si>
  <si>
    <t>7.</t>
  </si>
  <si>
    <t>Zmiana stanu należności</t>
  </si>
  <si>
    <t>8.</t>
  </si>
  <si>
    <t>Zmiana stanu zobowiązań krótkoterminowych, z wyjątkiem pożyczek i kredytów</t>
  </si>
  <si>
    <t>9.</t>
  </si>
  <si>
    <t>Zmiana stanu rozliczeń międzyokresowych</t>
  </si>
  <si>
    <t>10.</t>
  </si>
  <si>
    <t xml:space="preserve">Inne korekty </t>
  </si>
  <si>
    <t>III.</t>
  </si>
  <si>
    <t>Przepływy pieniężne netto z działalności operacyjnej (I+/–II)</t>
  </si>
  <si>
    <t>B.</t>
  </si>
  <si>
    <t xml:space="preserve">Przepływy środków pieniężnych z działalności inwestycyjnej </t>
  </si>
  <si>
    <t>Wpływy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</si>
  <si>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</si>
  <si>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</si>
  <si>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</si>
  <si>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a)</t>
  </si>
  <si>
    <t>w jednostkach powiązanych</t>
  </si>
  <si>
    <t>b)</t>
  </si>
  <si>
    <t>w pozostałych jednostkach</t>
  </si>
  <si>
    <t>–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</si>
  <si>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</si>
  <si>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</si>
  <si>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</si>
  <si>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</si>
  <si>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</si>
  <si>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 xml:space="preserve">Inne wpływy inwestycyjne 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</si>
  <si>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</si>
  <si>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</si>
  <si>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</si>
  <si>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</si>
  <si>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</si>
  <si>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>udzielone pożyczki długoterminowe</t>
  </si>
  <si>
    <t xml:space="preserve">Inne wydatki inwestycyjne </t>
  </si>
  <si>
    <t>Przepływy pieniężne netto z działalności inwestycyjnej (I–II)</t>
  </si>
  <si>
    <t>C.</t>
  </si>
  <si>
    <t xml:space="preserve">Przepływy środków pieniężnych z działalności finansowej 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</si>
  <si>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</si>
  <si>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</si>
  <si>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</si>
  <si>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 xml:space="preserve">Inne wpływy finansowe </t>
  </si>
  <si>
    <t>Nabycie udziałów (akcji) własnych</t>
  </si>
  <si>
    <t>Dywidendy i inne wypłaty na rzecz właścicieli</t>
  </si>
  <si>
    <t>Inne niż wypłaty na rzecz właścicieli wydatki z tytułu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</si>
  <si>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</si>
  <si>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</si>
  <si>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</si>
  <si>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</si>
  <si>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</si>
  <si>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 xml:space="preserve">Inne wydatki finansowe </t>
  </si>
  <si>
    <t>Przepływy pieniężne netto z działalności finansowej (I–II)</t>
  </si>
  <si>
    <t>D.</t>
  </si>
  <si>
    <t xml:space="preserve">Przepływy pieniężne netto, razem (A.III+/–B.III+/-C.III) </t>
  </si>
  <si>
    <t>E.</t>
  </si>
  <si>
    <t>Bilansowa zmiana stanu środków pieniężnych, w tym: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</si>
  <si>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</si>
  <si>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</si>
  <si>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</si>
  <si>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</si>
  <si>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(F+/–D), w tym:</t>
  </si>
  <si>
    <t>o ograniczonej możliwości dysponowania</t>
  </si>
  <si>
    <t xml:space="preserve"> </t>
  </si>
  <si>
    <t>Miejski Ośrodek Kultury w Żorach</t>
  </si>
  <si>
    <t>Zestawienie zmian w kapitale (funduszu) własnym</t>
  </si>
  <si>
    <t xml:space="preserve"> -</t>
  </si>
  <si>
    <t xml:space="preserve">korekty błędów </t>
  </si>
  <si>
    <t>I.a.</t>
  </si>
  <si>
    <t>1.1.</t>
  </si>
  <si>
    <t>-</t>
  </si>
  <si>
    <t>inne zwiększenia</t>
  </si>
  <si>
    <t>inne zmniejszenia</t>
  </si>
  <si>
    <t>Zysk (strata) z lat ubiegłych na początek okresu</t>
  </si>
  <si>
    <t>5.1.</t>
  </si>
  <si>
    <t>Zysk z lat ubiegłych na początek okresu</t>
  </si>
  <si>
    <t>5.2.</t>
  </si>
  <si>
    <t>Zysk z lat ubiegłych na początek okresu po korektach</t>
  </si>
  <si>
    <t>5.3.</t>
  </si>
  <si>
    <t>Zysk z lat ubiegłych na koniec okresu</t>
  </si>
  <si>
    <t>5.4.</t>
  </si>
  <si>
    <t>Strata z lat ubiegłych na początek okresu</t>
  </si>
  <si>
    <t>5.5.</t>
  </si>
  <si>
    <t>5.6.</t>
  </si>
  <si>
    <t>strata z lat ubiegłych na koniec okresu</t>
  </si>
  <si>
    <t>5.7</t>
  </si>
  <si>
    <t>Zysk (strata) z lat ubiegłych na koniec okresu</t>
  </si>
  <si>
    <t>Wynik netto</t>
  </si>
  <si>
    <t>rok bieżący</t>
  </si>
  <si>
    <t>rok poprzedni</t>
  </si>
  <si>
    <t xml:space="preserve">               Żory,    16.03.2020 r.</t>
  </si>
  <si>
    <t>………………………………</t>
  </si>
  <si>
    <t>data i podpis kierownika jednostki</t>
  </si>
  <si>
    <t>18.03.2020 Lidia Herdzina</t>
  </si>
  <si>
    <t>18.03.2020 Stanisław Ratajczyk</t>
  </si>
  <si>
    <t>Dane za</t>
  </si>
  <si>
    <t>Stanisław Ratajczyk</t>
  </si>
  <si>
    <t>Data za</t>
  </si>
  <si>
    <t>…………………………………….</t>
  </si>
  <si>
    <t xml:space="preserve">data i podpi odoby, której powierzono </t>
  </si>
  <si>
    <t>prowadzenie ksiąg</t>
  </si>
  <si>
    <t>…………………………………………….</t>
  </si>
  <si>
    <t>sporządzone za okres  01.01.2019-31.12.2019</t>
  </si>
  <si>
    <t>Wiersz</t>
  </si>
  <si>
    <t>Kapitał (fundusz) własny na początek okresu (BO)</t>
  </si>
  <si>
    <t xml:space="preserve">Zmiany przyjętych zasad (polityki)rachunkowości </t>
  </si>
  <si>
    <t>Kapitał (fundusz) własny  na początek okresu (BO), po korektach</t>
  </si>
  <si>
    <t>Kapitał (fundusz) podstawowyi na poczatek okresu</t>
  </si>
  <si>
    <t>Zmiany kapitału (funduszu) podstawowego</t>
  </si>
  <si>
    <t>- wydania udziałów (emisji akcji)</t>
  </si>
  <si>
    <t>a) zwiekszenie (z tytułu)</t>
  </si>
  <si>
    <t>b) zmniejszenie (z tytułu).</t>
  </si>
  <si>
    <t>- umorzenia udziałów (akcji)</t>
  </si>
  <si>
    <t>- pokrycia straty</t>
  </si>
  <si>
    <t>Kapitał (fundusz) zapasowy na początek okresu</t>
  </si>
  <si>
    <t>Zmiany kapitału (funduszu) zapasowego</t>
  </si>
  <si>
    <t>- emisji akcji powyżej wartości nominalnej</t>
  </si>
  <si>
    <t>- podział zysku (ustawowo)</t>
  </si>
  <si>
    <t>- podział zysku (ponad wymaganą ustawowo minimalną wartość)</t>
  </si>
  <si>
    <t>b) zmniejszenie  (z tytułu)</t>
  </si>
  <si>
    <t>2,1</t>
  </si>
  <si>
    <t>2.2</t>
  </si>
  <si>
    <t>Stan kapitału (funduszu) zapasowego na koniec okresu</t>
  </si>
  <si>
    <t>Kapitał (fundusz) z aktuacjizacji wyceny na początek okresu -zmiany przyjętych zasad (polityki) rachunkowości</t>
  </si>
  <si>
    <t>3.1</t>
  </si>
  <si>
    <t>Zmiany kapitału (funduszu) z aktuacjizacji wyceny</t>
  </si>
  <si>
    <t>a) zwiększenie ( z tytułu)</t>
  </si>
  <si>
    <t>b) zmniejszenie ( z tytułu)</t>
  </si>
  <si>
    <t>- zbycia środków trwałych</t>
  </si>
  <si>
    <t>3.2</t>
  </si>
  <si>
    <t>Kapitał (fundusz) z aktuaclizcji wyceny na koniec okresu</t>
  </si>
  <si>
    <t>Pozostałe kapitały (fundusze) rezerwowe na początek okresu</t>
  </si>
  <si>
    <t>4.1</t>
  </si>
  <si>
    <t>Zmiany pozostałych kapitałów ( funduszy) rezerwowych</t>
  </si>
  <si>
    <t>- pkrycia straty</t>
  </si>
  <si>
    <t>b) zmniejszenie (z tytułu)</t>
  </si>
  <si>
    <t>4.2</t>
  </si>
  <si>
    <t>Pozostałe kapitały ( fundusze) rezerwowe na koniec okresu</t>
  </si>
  <si>
    <t>- zmiany  przyjętych zasad (polityki) rachunkowości</t>
  </si>
  <si>
    <t xml:space="preserve">- korekty błędów </t>
  </si>
  <si>
    <t>- podziału zysku z lat ubiegłych</t>
  </si>
  <si>
    <t xml:space="preserve">b)  zmniejszenie (z tytułu) </t>
  </si>
  <si>
    <t xml:space="preserve">- </t>
  </si>
  <si>
    <t>- zmiany przyjetych zasad (polityki) rachunkowości</t>
  </si>
  <si>
    <t>Strata z lat ubiegłych na początek okresu, po korektach</t>
  </si>
  <si>
    <t>a) zwiększenie (z tytułu)</t>
  </si>
  <si>
    <t>- przeniesienia straty z lat ubiegłych do pokrycia</t>
  </si>
  <si>
    <t>a) zysk netto</t>
  </si>
  <si>
    <t>b) strata netto</t>
  </si>
  <si>
    <t>c) odpis z zysku</t>
  </si>
  <si>
    <t>Kapitał (fundusz) własny na koniec okresu (BZ)</t>
  </si>
  <si>
    <t>Kapitał (fundusz) własny, po uwzglednieniu proponowanego podziału zysku (pokrycia straty)</t>
  </si>
  <si>
    <t>1,2</t>
  </si>
  <si>
    <t>Kapitał (fundusz) podstawowy na koniec okresu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</si>
</sst>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;\(#,##0.00\)"/>
    <numFmt numFmtId="168" formatCode="#,##0.00_ ;\-#,##0.00\ "/>
  </numFmts>
  <fonts count="79">
    <font>
      <sz val="10"/>
      <name val="Arial CE"/>
      <family val="0"/>
    </font>
    <font>
      <sz val="12"/>
      <color indexed="8"/>
      <name val="Times CE Bold"/>
      <family val="0"/>
    </font>
    <font>
      <sz val="8.5"/>
      <color indexed="8"/>
      <name val="Times New Roman CE"/>
      <family val="1"/>
    </font>
    <font>
      <sz val="8.5"/>
      <name val="Times New Roman CE"/>
      <family val="1"/>
    </font>
    <font>
      <b/>
      <sz val="8.5"/>
      <color indexed="8"/>
      <name val="Times New Roman CE"/>
      <family val="1"/>
    </font>
    <font>
      <b/>
      <sz val="8.5"/>
      <name val="Times New Roman CE"/>
      <family val="1"/>
    </font>
    <font>
      <b/>
      <sz val="16"/>
      <color indexed="8"/>
      <name val="Times New Roman"/>
      <family val="1"/>
    </font>
    <font>
      <sz val="12"/>
      <name val="Times CE Medium"/>
      <family val="0"/>
    </font>
    <font>
      <b/>
      <sz val="8.5"/>
      <color indexed="8"/>
      <name val="Times CE Bold"/>
      <family val="0"/>
    </font>
    <font>
      <b/>
      <sz val="12"/>
      <name val="Times CE Medium"/>
      <family val="0"/>
    </font>
    <font>
      <b/>
      <sz val="10"/>
      <name val="Arial CE"/>
      <family val="0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ahom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CE Medium"/>
      <family val="0"/>
    </font>
    <font>
      <b/>
      <sz val="10"/>
      <name val="Times New Roman"/>
      <family val="1"/>
    </font>
    <font>
      <b/>
      <u val="single"/>
      <sz val="12"/>
      <name val="Arial CE"/>
      <family val="0"/>
    </font>
    <font>
      <sz val="10"/>
      <color indexed="8"/>
      <name val="Times New Roman"/>
      <family val="1"/>
    </font>
    <font>
      <sz val="9"/>
      <color indexed="8"/>
      <name val="Times CE Medium"/>
      <family val="0"/>
    </font>
    <font>
      <b/>
      <sz val="9"/>
      <color indexed="8"/>
      <name val="Times CE Bold"/>
      <family val="0"/>
    </font>
    <font>
      <b/>
      <sz val="12"/>
      <color indexed="8"/>
      <name val="Times CE Bold"/>
      <family val="0"/>
    </font>
    <font>
      <sz val="12"/>
      <name val="Times CE Bold"/>
      <family val="0"/>
    </font>
    <font>
      <i/>
      <sz val="11"/>
      <color indexed="8"/>
      <name val="Times CE Bold"/>
      <family val="0"/>
    </font>
    <font>
      <i/>
      <sz val="11"/>
      <name val="Times CE Bold"/>
      <family val="0"/>
    </font>
    <font>
      <sz val="9"/>
      <color indexed="8"/>
      <name val="Times CE Bold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Times New Roman"/>
      <family val="1"/>
    </font>
    <font>
      <sz val="11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8"/>
      <color indexed="8"/>
      <name val="Times New Roman CE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ashDotDot">
        <color indexed="8"/>
      </bottom>
    </border>
    <border>
      <left style="medium">
        <color indexed="8"/>
      </left>
      <right style="thin">
        <color indexed="8"/>
      </right>
      <top style="dashDotDot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15" fillId="0" borderId="0">
      <alignment/>
      <protection/>
    </xf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2"/>
    </xf>
    <xf numFmtId="0" fontId="3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wrapText="1" indent="2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43" fontId="3" fillId="0" borderId="18" xfId="0" applyNumberFormat="1" applyFont="1" applyBorder="1" applyAlignment="1">
      <alignment vertical="center"/>
    </xf>
    <xf numFmtId="43" fontId="3" fillId="0" borderId="19" xfId="0" applyNumberFormat="1" applyFont="1" applyBorder="1" applyAlignment="1">
      <alignment vertical="center"/>
    </xf>
    <xf numFmtId="0" fontId="8" fillId="0" borderId="20" xfId="0" applyFont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43" fontId="11" fillId="0" borderId="12" xfId="0" applyNumberFormat="1" applyFont="1" applyBorder="1" applyAlignment="1" applyProtection="1">
      <alignment vertical="center" wrapText="1"/>
      <protection locked="0"/>
    </xf>
    <xf numFmtId="43" fontId="11" fillId="0" borderId="12" xfId="0" applyNumberFormat="1" applyFont="1" applyFill="1" applyBorder="1" applyAlignment="1" applyProtection="1">
      <alignment vertical="center" wrapText="1"/>
      <protection locked="0"/>
    </xf>
    <xf numFmtId="43" fontId="13" fillId="0" borderId="12" xfId="0" applyNumberFormat="1" applyFont="1" applyFill="1" applyBorder="1" applyAlignment="1" applyProtection="1">
      <alignment vertical="center"/>
      <protection locked="0"/>
    </xf>
    <xf numFmtId="43" fontId="13" fillId="0" borderId="22" xfId="0" applyNumberFormat="1" applyFont="1" applyFill="1" applyBorder="1" applyAlignment="1" applyProtection="1">
      <alignment vertical="center"/>
      <protection locked="0"/>
    </xf>
    <xf numFmtId="43" fontId="13" fillId="0" borderId="23" xfId="0" applyNumberFormat="1" applyFont="1" applyFill="1" applyBorder="1" applyAlignment="1" applyProtection="1">
      <alignment vertical="center"/>
      <protection locked="0"/>
    </xf>
    <xf numFmtId="43" fontId="13" fillId="0" borderId="24" xfId="0" applyNumberFormat="1" applyFont="1" applyFill="1" applyBorder="1" applyAlignment="1" applyProtection="1">
      <alignment vertical="center"/>
      <protection locked="0"/>
    </xf>
    <xf numFmtId="43" fontId="11" fillId="0" borderId="23" xfId="0" applyNumberFormat="1" applyFont="1" applyBorder="1" applyAlignment="1" applyProtection="1">
      <alignment vertical="center" wrapText="1"/>
      <protection locked="0"/>
    </xf>
    <xf numFmtId="43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3" fontId="13" fillId="0" borderId="12" xfId="0" applyNumberFormat="1" applyFont="1" applyBorder="1" applyAlignment="1" applyProtection="1">
      <alignment vertical="center"/>
      <protection locked="0"/>
    </xf>
    <xf numFmtId="43" fontId="13" fillId="0" borderId="25" xfId="0" applyNumberFormat="1" applyFont="1" applyBorder="1" applyAlignment="1">
      <alignment vertical="center"/>
    </xf>
    <xf numFmtId="43" fontId="13" fillId="0" borderId="23" xfId="0" applyNumberFormat="1" applyFont="1" applyBorder="1" applyAlignment="1">
      <alignment vertic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13" fillId="0" borderId="12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wrapText="1" indent="1"/>
    </xf>
    <xf numFmtId="0" fontId="23" fillId="0" borderId="28" xfId="0" applyFont="1" applyBorder="1" applyAlignment="1" quotePrefix="1">
      <alignment horizontal="center" vertical="center" wrapText="1"/>
    </xf>
    <xf numFmtId="0" fontId="23" fillId="0" borderId="27" xfId="0" applyFont="1" applyBorder="1" applyAlignment="1">
      <alignment horizontal="left" wrapText="1" indent="3"/>
    </xf>
    <xf numFmtId="0" fontId="23" fillId="0" borderId="27" xfId="0" applyFont="1" applyBorder="1" applyAlignment="1">
      <alignment horizontal="left" wrapText="1" indent="2"/>
    </xf>
    <xf numFmtId="0" fontId="23" fillId="0" borderId="29" xfId="0" applyFont="1" applyBorder="1" applyAlignment="1">
      <alignment wrapText="1"/>
    </xf>
    <xf numFmtId="0" fontId="23" fillId="0" borderId="30" xfId="0" applyFont="1" applyBorder="1" applyAlignment="1">
      <alignment wrapText="1"/>
    </xf>
    <xf numFmtId="49" fontId="23" fillId="0" borderId="27" xfId="0" applyNumberFormat="1" applyFont="1" applyBorder="1" applyAlignment="1">
      <alignment horizontal="left" wrapText="1" indent="2"/>
    </xf>
    <xf numFmtId="0" fontId="78" fillId="0" borderId="0" xfId="0" applyFont="1" applyAlignment="1">
      <alignment/>
    </xf>
    <xf numFmtId="49" fontId="23" fillId="0" borderId="27" xfId="0" applyNumberFormat="1" applyFont="1" applyBorder="1" applyAlignment="1">
      <alignment horizontal="left" wrapText="1" indent="3"/>
    </xf>
    <xf numFmtId="0" fontId="24" fillId="0" borderId="31" xfId="0" applyFont="1" applyBorder="1" applyAlignment="1">
      <alignment horizontal="left" wrapText="1" indent="1"/>
    </xf>
    <xf numFmtId="0" fontId="29" fillId="0" borderId="0" xfId="0" applyFont="1" applyFill="1" applyBorder="1" applyAlignment="1">
      <alignment horizontal="right" wrapText="1" indent="1"/>
    </xf>
    <xf numFmtId="0" fontId="31" fillId="0" borderId="0" xfId="0" applyFont="1" applyAlignment="1">
      <alignment/>
    </xf>
    <xf numFmtId="0" fontId="10" fillId="0" borderId="0" xfId="52" applyFont="1" applyAlignment="1">
      <alignment horizontal="center" vertical="center" wrapText="1"/>
      <protection/>
    </xf>
    <xf numFmtId="0" fontId="0" fillId="0" borderId="32" xfId="52" applyFont="1" applyBorder="1" applyAlignment="1">
      <alignment horizontal="center" vertical="center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34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vertical="center"/>
      <protection/>
    </xf>
    <xf numFmtId="0" fontId="0" fillId="0" borderId="10" xfId="52" applyFont="1" applyBorder="1" applyAlignment="1">
      <alignment vertical="center" wrapText="1"/>
      <protection/>
    </xf>
    <xf numFmtId="4" fontId="0" fillId="0" borderId="22" xfId="52" applyNumberFormat="1" applyFont="1" applyBorder="1" applyAlignment="1" applyProtection="1">
      <alignment vertical="center"/>
      <protection locked="0"/>
    </xf>
    <xf numFmtId="4" fontId="0" fillId="34" borderId="22" xfId="52" applyNumberFormat="1" applyFont="1" applyFill="1" applyBorder="1" applyAlignment="1">
      <alignment vertical="center"/>
      <protection/>
    </xf>
    <xf numFmtId="0" fontId="30" fillId="0" borderId="10" xfId="52" applyFont="1" applyBorder="1" applyAlignment="1">
      <alignment vertical="center" wrapText="1"/>
      <protection/>
    </xf>
    <xf numFmtId="0" fontId="0" fillId="0" borderId="15" xfId="52" applyFont="1" applyBorder="1" applyAlignment="1">
      <alignment vertical="center"/>
      <protection/>
    </xf>
    <xf numFmtId="0" fontId="0" fillId="0" borderId="35" xfId="52" applyFont="1" applyBorder="1" applyAlignment="1">
      <alignment vertical="center" wrapText="1"/>
      <protection/>
    </xf>
    <xf numFmtId="4" fontId="0" fillId="0" borderId="36" xfId="52" applyNumberFormat="1" applyFont="1" applyBorder="1" applyAlignment="1" applyProtection="1">
      <alignment vertical="center"/>
      <protection locked="0"/>
    </xf>
    <xf numFmtId="0" fontId="10" fillId="34" borderId="32" xfId="52" applyFont="1" applyFill="1" applyBorder="1" applyAlignment="1">
      <alignment vertical="center"/>
      <protection/>
    </xf>
    <xf numFmtId="0" fontId="10" fillId="34" borderId="33" xfId="52" applyFont="1" applyFill="1" applyBorder="1" applyAlignment="1">
      <alignment vertical="center" wrapText="1"/>
      <protection/>
    </xf>
    <xf numFmtId="4" fontId="10" fillId="34" borderId="13" xfId="52" applyNumberFormat="1" applyFont="1" applyFill="1" applyBorder="1" applyAlignment="1">
      <alignment vertical="center"/>
      <protection/>
    </xf>
    <xf numFmtId="4" fontId="10" fillId="34" borderId="34" xfId="52" applyNumberFormat="1" applyFont="1" applyFill="1" applyBorder="1" applyAlignment="1">
      <alignment vertical="center"/>
      <protection/>
    </xf>
    <xf numFmtId="4" fontId="10" fillId="34" borderId="22" xfId="52" applyNumberFormat="1" applyFont="1" applyFill="1" applyBorder="1" applyAlignment="1">
      <alignment vertical="center"/>
      <protection/>
    </xf>
    <xf numFmtId="4" fontId="0" fillId="0" borderId="37" xfId="52" applyNumberFormat="1" applyFont="1" applyBorder="1" applyAlignment="1" applyProtection="1">
      <alignment vertical="center"/>
      <protection locked="0"/>
    </xf>
    <xf numFmtId="4" fontId="0" fillId="34" borderId="23" xfId="52" applyNumberFormat="1" applyFont="1" applyFill="1" applyBorder="1" applyAlignment="1">
      <alignment vertical="center"/>
      <protection/>
    </xf>
    <xf numFmtId="4" fontId="10" fillId="34" borderId="23" xfId="52" applyNumberFormat="1" applyFont="1" applyFill="1" applyBorder="1" applyAlignment="1">
      <alignment vertical="center"/>
      <protection/>
    </xf>
    <xf numFmtId="0" fontId="32" fillId="0" borderId="0" xfId="52" applyFont="1" applyAlignment="1">
      <alignment vertical="center"/>
      <protection/>
    </xf>
    <xf numFmtId="4" fontId="10" fillId="34" borderId="38" xfId="52" applyNumberFormat="1" applyFont="1" applyFill="1" applyBorder="1" applyAlignment="1">
      <alignment vertical="center"/>
      <protection/>
    </xf>
    <xf numFmtId="4" fontId="10" fillId="34" borderId="37" xfId="52" applyNumberFormat="1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0" fontId="0" fillId="0" borderId="39" xfId="52" applyFont="1" applyBorder="1" applyAlignment="1">
      <alignment vertical="center"/>
      <protection/>
    </xf>
    <xf numFmtId="0" fontId="0" fillId="0" borderId="40" xfId="52" applyFont="1" applyBorder="1" applyAlignment="1">
      <alignment vertical="center" wrapText="1"/>
      <protection/>
    </xf>
    <xf numFmtId="4" fontId="0" fillId="0" borderId="41" xfId="52" applyNumberFormat="1" applyFont="1" applyBorder="1" applyAlignment="1" applyProtection="1">
      <alignment vertical="center"/>
      <protection locked="0"/>
    </xf>
    <xf numFmtId="0" fontId="0" fillId="0" borderId="0" xfId="52" applyFont="1" applyAlignment="1">
      <alignment vertical="center"/>
      <protection/>
    </xf>
    <xf numFmtId="0" fontId="0" fillId="0" borderId="42" xfId="52" applyFont="1" applyBorder="1" applyAlignment="1">
      <alignment vertical="center"/>
      <protection/>
    </xf>
    <xf numFmtId="0" fontId="0" fillId="0" borderId="0" xfId="52" applyFont="1" applyAlignment="1">
      <alignment horizontal="left"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3" fillId="0" borderId="27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4" fontId="0" fillId="0" borderId="0" xfId="0" applyNumberFormat="1" applyFill="1" applyAlignment="1">
      <alignment horizontal="left"/>
    </xf>
    <xf numFmtId="43" fontId="11" fillId="35" borderId="12" xfId="0" applyNumberFormat="1" applyFont="1" applyFill="1" applyBorder="1" applyAlignment="1">
      <alignment vertical="center" wrapText="1"/>
    </xf>
    <xf numFmtId="43" fontId="13" fillId="35" borderId="12" xfId="0" applyNumberFormat="1" applyFont="1" applyFill="1" applyBorder="1" applyAlignment="1">
      <alignment vertical="center"/>
    </xf>
    <xf numFmtId="43" fontId="13" fillId="35" borderId="24" xfId="0" applyNumberFormat="1" applyFont="1" applyFill="1" applyBorder="1" applyAlignment="1">
      <alignment vertical="center"/>
    </xf>
    <xf numFmtId="43" fontId="12" fillId="34" borderId="43" xfId="0" applyNumberFormat="1" applyFont="1" applyFill="1" applyBorder="1" applyAlignment="1">
      <alignment vertical="center" wrapText="1"/>
    </xf>
    <xf numFmtId="168" fontId="12" fillId="34" borderId="12" xfId="0" applyNumberFormat="1" applyFont="1" applyFill="1" applyBorder="1" applyAlignment="1">
      <alignment vertical="center" wrapText="1"/>
    </xf>
    <xf numFmtId="43" fontId="12" fillId="34" borderId="12" xfId="0" applyNumberFormat="1" applyFont="1" applyFill="1" applyBorder="1" applyAlignment="1">
      <alignment vertical="center" wrapText="1"/>
    </xf>
    <xf numFmtId="168" fontId="11" fillId="34" borderId="12" xfId="0" applyNumberFormat="1" applyFont="1" applyFill="1" applyBorder="1" applyAlignment="1">
      <alignment vertical="center" wrapText="1"/>
    </xf>
    <xf numFmtId="43" fontId="11" fillId="34" borderId="12" xfId="0" applyNumberFormat="1" applyFont="1" applyFill="1" applyBorder="1" applyAlignment="1">
      <alignment vertical="center" wrapText="1"/>
    </xf>
    <xf numFmtId="43" fontId="13" fillId="34" borderId="24" xfId="0" applyNumberFormat="1" applyFont="1" applyFill="1" applyBorder="1" applyAlignment="1" applyProtection="1">
      <alignment vertical="center"/>
      <protection locked="0"/>
    </xf>
    <xf numFmtId="43" fontId="13" fillId="34" borderId="23" xfId="0" applyNumberFormat="1" applyFont="1" applyFill="1" applyBorder="1" applyAlignment="1" applyProtection="1">
      <alignment vertical="center"/>
      <protection locked="0"/>
    </xf>
    <xf numFmtId="43" fontId="13" fillId="34" borderId="44" xfId="0" applyNumberFormat="1" applyFont="1" applyFill="1" applyBorder="1" applyAlignment="1" applyProtection="1">
      <alignment vertical="center"/>
      <protection locked="0"/>
    </xf>
    <xf numFmtId="43" fontId="13" fillId="34" borderId="45" xfId="0" applyNumberFormat="1" applyFont="1" applyFill="1" applyBorder="1" applyAlignment="1" applyProtection="1">
      <alignment vertical="center"/>
      <protection locked="0"/>
    </xf>
    <xf numFmtId="43" fontId="10" fillId="34" borderId="13" xfId="0" applyNumberFormat="1" applyFont="1" applyFill="1" applyBorder="1" applyAlignment="1">
      <alignment/>
    </xf>
    <xf numFmtId="43" fontId="11" fillId="34" borderId="12" xfId="0" applyNumberFormat="1" applyFont="1" applyFill="1" applyBorder="1" applyAlignment="1" applyProtection="1">
      <alignment vertical="center" wrapText="1"/>
      <protection/>
    </xf>
    <xf numFmtId="43" fontId="11" fillId="34" borderId="12" xfId="0" applyNumberFormat="1" applyFont="1" applyFill="1" applyBorder="1" applyAlignment="1" applyProtection="1">
      <alignment vertical="center" wrapText="1"/>
      <protection locked="0"/>
    </xf>
    <xf numFmtId="43" fontId="11" fillId="34" borderId="23" xfId="0" applyNumberFormat="1" applyFont="1" applyFill="1" applyBorder="1" applyAlignment="1" applyProtection="1">
      <alignment vertical="center" wrapText="1"/>
      <protection locked="0"/>
    </xf>
    <xf numFmtId="168" fontId="11" fillId="34" borderId="12" xfId="0" applyNumberFormat="1" applyFont="1" applyFill="1" applyBorder="1" applyAlignment="1" applyProtection="1">
      <alignment vertical="center" wrapText="1"/>
      <protection locked="0"/>
    </xf>
    <xf numFmtId="43" fontId="13" fillId="34" borderId="12" xfId="0" applyNumberFormat="1" applyFont="1" applyFill="1" applyBorder="1" applyAlignment="1" applyProtection="1">
      <alignment vertical="center" wrapText="1"/>
      <protection locked="0"/>
    </xf>
    <xf numFmtId="43" fontId="12" fillId="34" borderId="12" xfId="0" applyNumberFormat="1" applyFont="1" applyFill="1" applyBorder="1" applyAlignment="1" applyProtection="1">
      <alignment vertical="center" wrapText="1"/>
      <protection/>
    </xf>
    <xf numFmtId="43" fontId="14" fillId="34" borderId="12" xfId="0" applyNumberFormat="1" applyFont="1" applyFill="1" applyBorder="1" applyAlignment="1">
      <alignment vertical="center"/>
    </xf>
    <xf numFmtId="43" fontId="13" fillId="0" borderId="24" xfId="0" applyNumberFormat="1" applyFont="1" applyBorder="1" applyAlignment="1" applyProtection="1">
      <alignment vertical="center"/>
      <protection locked="0"/>
    </xf>
    <xf numFmtId="43" fontId="13" fillId="35" borderId="24" xfId="0" applyNumberFormat="1" applyFont="1" applyFill="1" applyBorder="1" applyAlignment="1" applyProtection="1">
      <alignment vertical="center"/>
      <protection locked="0"/>
    </xf>
    <xf numFmtId="43" fontId="14" fillId="34" borderId="24" xfId="0" applyNumberFormat="1" applyFont="1" applyFill="1" applyBorder="1" applyAlignment="1">
      <alignment vertical="center"/>
    </xf>
    <xf numFmtId="43" fontId="11" fillId="0" borderId="22" xfId="0" applyNumberFormat="1" applyFont="1" applyFill="1" applyBorder="1" applyAlignment="1" applyProtection="1">
      <alignment vertical="center" wrapText="1"/>
      <protection locked="0"/>
    </xf>
    <xf numFmtId="43" fontId="11" fillId="0" borderId="22" xfId="0" applyNumberFormat="1" applyFont="1" applyBorder="1" applyAlignment="1" applyProtection="1">
      <alignment vertical="center" wrapText="1"/>
      <protection locked="0"/>
    </xf>
    <xf numFmtId="43" fontId="13" fillId="0" borderId="22" xfId="0" applyNumberFormat="1" applyFont="1" applyBorder="1" applyAlignment="1" applyProtection="1">
      <alignment vertical="center"/>
      <protection locked="0"/>
    </xf>
    <xf numFmtId="43" fontId="13" fillId="0" borderId="22" xfId="0" applyNumberFormat="1" applyFont="1" applyBorder="1" applyAlignment="1">
      <alignment vertical="center"/>
    </xf>
    <xf numFmtId="43" fontId="13" fillId="0" borderId="36" xfId="0" applyNumberFormat="1" applyFont="1" applyBorder="1" applyAlignment="1">
      <alignment vertical="center"/>
    </xf>
    <xf numFmtId="43" fontId="13" fillId="35" borderId="23" xfId="0" applyNumberFormat="1" applyFont="1" applyFill="1" applyBorder="1" applyAlignment="1">
      <alignment vertical="center"/>
    </xf>
    <xf numFmtId="43" fontId="13" fillId="0" borderId="23" xfId="0" applyNumberFormat="1" applyFont="1" applyBorder="1" applyAlignment="1" applyProtection="1">
      <alignment vertical="center"/>
      <protection locked="0"/>
    </xf>
    <xf numFmtId="43" fontId="13" fillId="35" borderId="23" xfId="0" applyNumberFormat="1" applyFont="1" applyFill="1" applyBorder="1" applyAlignment="1" applyProtection="1">
      <alignment vertical="center"/>
      <protection locked="0"/>
    </xf>
    <xf numFmtId="43" fontId="14" fillId="34" borderId="23" xfId="0" applyNumberFormat="1" applyFont="1" applyFill="1" applyBorder="1" applyAlignment="1">
      <alignment vertical="center"/>
    </xf>
    <xf numFmtId="43" fontId="13" fillId="0" borderId="19" xfId="0" applyNumberFormat="1" applyFont="1" applyBorder="1" applyAlignment="1">
      <alignment vertical="center"/>
    </xf>
    <xf numFmtId="43" fontId="12" fillId="34" borderId="46" xfId="0" applyNumberFormat="1" applyFont="1" applyFill="1" applyBorder="1" applyAlignment="1">
      <alignment vertical="center" wrapText="1"/>
    </xf>
    <xf numFmtId="168" fontId="12" fillId="34" borderId="23" xfId="0" applyNumberFormat="1" applyFont="1" applyFill="1" applyBorder="1" applyAlignment="1">
      <alignment vertical="center" wrapText="1"/>
    </xf>
    <xf numFmtId="43" fontId="11" fillId="0" borderId="23" xfId="0" applyNumberFormat="1" applyFont="1" applyFill="1" applyBorder="1" applyAlignment="1" applyProtection="1">
      <alignment vertical="center" wrapText="1"/>
      <protection locked="0"/>
    </xf>
    <xf numFmtId="43" fontId="12" fillId="34" borderId="23" xfId="0" applyNumberFormat="1" applyFont="1" applyFill="1" applyBorder="1" applyAlignment="1">
      <alignment vertical="center" wrapText="1"/>
    </xf>
    <xf numFmtId="43" fontId="11" fillId="35" borderId="23" xfId="0" applyNumberFormat="1" applyFont="1" applyFill="1" applyBorder="1" applyAlignment="1">
      <alignment vertical="center" wrapText="1"/>
    </xf>
    <xf numFmtId="168" fontId="11" fillId="34" borderId="23" xfId="0" applyNumberFormat="1" applyFont="1" applyFill="1" applyBorder="1" applyAlignment="1">
      <alignment vertical="center" wrapText="1"/>
    </xf>
    <xf numFmtId="43" fontId="11" fillId="34" borderId="23" xfId="0" applyNumberFormat="1" applyFont="1" applyFill="1" applyBorder="1" applyAlignment="1">
      <alignment vertical="center" wrapText="1"/>
    </xf>
    <xf numFmtId="43" fontId="13" fillId="35" borderId="22" xfId="0" applyNumberFormat="1" applyFont="1" applyFill="1" applyBorder="1" applyAlignment="1">
      <alignment vertical="center"/>
    </xf>
    <xf numFmtId="168" fontId="13" fillId="34" borderId="12" xfId="0" applyNumberFormat="1" applyFont="1" applyFill="1" applyBorder="1" applyAlignment="1">
      <alignment vertical="center"/>
    </xf>
    <xf numFmtId="168" fontId="11" fillId="35" borderId="12" xfId="0" applyNumberFormat="1" applyFont="1" applyFill="1" applyBorder="1" applyAlignment="1">
      <alignment vertical="center" wrapText="1"/>
    </xf>
    <xf numFmtId="168" fontId="11" fillId="34" borderId="12" xfId="0" applyNumberFormat="1" applyFont="1" applyFill="1" applyBorder="1" applyAlignment="1" applyProtection="1">
      <alignment vertical="center" wrapText="1"/>
      <protection/>
    </xf>
    <xf numFmtId="168" fontId="13" fillId="35" borderId="12" xfId="0" applyNumberFormat="1" applyFont="1" applyFill="1" applyBorder="1" applyAlignment="1">
      <alignment vertical="center"/>
    </xf>
    <xf numFmtId="168" fontId="13" fillId="35" borderId="23" xfId="0" applyNumberFormat="1" applyFont="1" applyFill="1" applyBorder="1" applyAlignment="1">
      <alignment vertical="center"/>
    </xf>
    <xf numFmtId="168" fontId="13" fillId="35" borderId="24" xfId="0" applyNumberFormat="1" applyFont="1" applyFill="1" applyBorder="1" applyAlignment="1">
      <alignment vertical="center"/>
    </xf>
    <xf numFmtId="168" fontId="13" fillId="0" borderId="23" xfId="0" applyNumberFormat="1" applyFont="1" applyBorder="1" applyAlignment="1" applyProtection="1">
      <alignment vertical="center"/>
      <protection locked="0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4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vertical="center" wrapText="1"/>
    </xf>
    <xf numFmtId="0" fontId="23" fillId="35" borderId="48" xfId="0" applyFont="1" applyFill="1" applyBorder="1" applyAlignment="1">
      <alignment horizontal="center" vertical="center" wrapText="1"/>
    </xf>
    <xf numFmtId="43" fontId="1" fillId="0" borderId="49" xfId="0" applyNumberFormat="1" applyFont="1" applyBorder="1" applyAlignment="1" applyProtection="1">
      <alignment horizontal="center" vertical="center" wrapText="1"/>
      <protection locked="0"/>
    </xf>
    <xf numFmtId="43" fontId="26" fillId="0" borderId="49" xfId="0" applyNumberFormat="1" applyFont="1" applyBorder="1" applyAlignment="1" applyProtection="1">
      <alignment horizontal="center" vertical="center" wrapText="1"/>
      <protection locked="0"/>
    </xf>
    <xf numFmtId="43" fontId="25" fillId="34" borderId="49" xfId="0" applyNumberFormat="1" applyFont="1" applyFill="1" applyBorder="1" applyAlignment="1">
      <alignment horizontal="center" vertical="center" wrapText="1"/>
    </xf>
    <xf numFmtId="43" fontId="25" fillId="34" borderId="50" xfId="0" applyNumberFormat="1" applyFont="1" applyFill="1" applyBorder="1" applyAlignment="1">
      <alignment horizontal="center" vertical="center" wrapText="1"/>
    </xf>
    <xf numFmtId="43" fontId="1" fillId="35" borderId="51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51" xfId="0" applyNumberFormat="1" applyFont="1" applyBorder="1" applyAlignment="1" applyProtection="1">
      <alignment horizontal="center" vertical="center" wrapText="1"/>
      <protection locked="0"/>
    </xf>
    <xf numFmtId="43" fontId="1" fillId="0" borderId="52" xfId="0" applyNumberFormat="1" applyFont="1" applyBorder="1" applyAlignment="1" applyProtection="1">
      <alignment horizontal="center" vertical="center" wrapText="1"/>
      <protection locked="0"/>
    </xf>
    <xf numFmtId="43" fontId="1" fillId="0" borderId="53" xfId="0" applyNumberFormat="1" applyFont="1" applyBorder="1" applyAlignment="1" applyProtection="1">
      <alignment horizontal="center" vertical="center" wrapText="1"/>
      <protection locked="0"/>
    </xf>
    <xf numFmtId="43" fontId="25" fillId="34" borderId="54" xfId="0" applyNumberFormat="1" applyFont="1" applyFill="1" applyBorder="1" applyAlignment="1">
      <alignment horizontal="center" vertical="center" wrapText="1"/>
    </xf>
    <xf numFmtId="43" fontId="26" fillId="0" borderId="51" xfId="0" applyNumberFormat="1" applyFont="1" applyBorder="1" applyAlignment="1" applyProtection="1">
      <alignment horizontal="center" vertical="center" wrapText="1"/>
      <protection locked="0"/>
    </xf>
    <xf numFmtId="43" fontId="1" fillId="0" borderId="51" xfId="0" applyNumberFormat="1" applyFont="1" applyFill="1" applyBorder="1" applyAlignment="1" applyProtection="1">
      <alignment horizontal="center" vertical="center" wrapText="1"/>
      <protection locked="0"/>
    </xf>
    <xf numFmtId="43" fontId="27" fillId="0" borderId="51" xfId="0" applyNumberFormat="1" applyFont="1" applyFill="1" applyBorder="1" applyAlignment="1" applyProtection="1">
      <alignment horizontal="center" vertical="center" wrapText="1"/>
      <protection locked="0"/>
    </xf>
    <xf numFmtId="43" fontId="25" fillId="34" borderId="51" xfId="0" applyNumberFormat="1" applyFont="1" applyFill="1" applyBorder="1" applyAlignment="1">
      <alignment horizontal="center" vertical="center" wrapText="1"/>
    </xf>
    <xf numFmtId="43" fontId="1" fillId="34" borderId="51" xfId="0" applyNumberFormat="1" applyFont="1" applyFill="1" applyBorder="1" applyAlignment="1" applyProtection="1">
      <alignment horizontal="center" vertical="center" wrapText="1"/>
      <protection locked="0"/>
    </xf>
    <xf numFmtId="43" fontId="25" fillId="34" borderId="55" xfId="0" applyNumberFormat="1" applyFont="1" applyFill="1" applyBorder="1" applyAlignment="1" applyProtection="1">
      <alignment horizontal="center" vertical="center" wrapText="1"/>
      <protection locked="0"/>
    </xf>
    <xf numFmtId="43" fontId="25" fillId="34" borderId="56" xfId="0" applyNumberFormat="1" applyFont="1" applyFill="1" applyBorder="1" applyAlignment="1">
      <alignment horizontal="center" vertical="center" wrapText="1"/>
    </xf>
    <xf numFmtId="43" fontId="1" fillId="35" borderId="49" xfId="0" applyNumberFormat="1" applyFont="1" applyFill="1" applyBorder="1" applyAlignment="1" applyProtection="1">
      <alignment horizontal="center" vertical="center" wrapText="1"/>
      <protection locked="0"/>
    </xf>
    <xf numFmtId="43" fontId="1" fillId="0" borderId="57" xfId="0" applyNumberFormat="1" applyFont="1" applyBorder="1" applyAlignment="1" applyProtection="1">
      <alignment horizontal="center" vertical="center" wrapText="1"/>
      <protection locked="0"/>
    </xf>
    <xf numFmtId="43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43" fontId="28" fillId="0" borderId="49" xfId="0" applyNumberFormat="1" applyFont="1" applyFill="1" applyBorder="1" applyAlignment="1" applyProtection="1">
      <alignment horizontal="center" vertical="center" wrapText="1"/>
      <protection locked="0"/>
    </xf>
    <xf numFmtId="43" fontId="1" fillId="34" borderId="49" xfId="0" applyNumberFormat="1" applyFont="1" applyFill="1" applyBorder="1" applyAlignment="1" applyProtection="1">
      <alignment horizontal="center" vertical="center" wrapText="1"/>
      <protection locked="0"/>
    </xf>
    <xf numFmtId="43" fontId="25" fillId="34" borderId="58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/>
    </xf>
    <xf numFmtId="0" fontId="30" fillId="0" borderId="0" xfId="0" applyFont="1" applyAlignment="1">
      <alignment horizontal="center"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4" fontId="0" fillId="0" borderId="23" xfId="52" applyNumberFormat="1" applyFont="1" applyBorder="1" applyAlignment="1" applyProtection="1">
      <alignment vertical="center"/>
      <protection locked="0"/>
    </xf>
    <xf numFmtId="4" fontId="0" fillId="0" borderId="19" xfId="52" applyNumberFormat="1" applyFont="1" applyBorder="1" applyAlignment="1" applyProtection="1">
      <alignment vertical="center"/>
      <protection locked="0"/>
    </xf>
    <xf numFmtId="4" fontId="0" fillId="0" borderId="38" xfId="52" applyNumberFormat="1" applyFont="1" applyBorder="1" applyAlignment="1" applyProtection="1">
      <alignment vertical="center"/>
      <protection locked="0"/>
    </xf>
    <xf numFmtId="4" fontId="0" fillId="0" borderId="59" xfId="52" applyNumberFormat="1" applyFont="1" applyBorder="1" applyAlignment="1" applyProtection="1">
      <alignment vertical="center"/>
      <protection locked="0"/>
    </xf>
    <xf numFmtId="4" fontId="0" fillId="35" borderId="23" xfId="52" applyNumberFormat="1" applyFont="1" applyFill="1" applyBorder="1" applyAlignment="1">
      <alignment vertical="center"/>
      <protection/>
    </xf>
    <xf numFmtId="4" fontId="0" fillId="35" borderId="22" xfId="52" applyNumberFormat="1" applyFont="1" applyFill="1" applyBorder="1" applyAlignment="1">
      <alignment vertical="center"/>
      <protection/>
    </xf>
    <xf numFmtId="4" fontId="0" fillId="35" borderId="23" xfId="52" applyNumberFormat="1" applyFont="1" applyFill="1" applyBorder="1" applyAlignment="1" applyProtection="1">
      <alignment vertical="center"/>
      <protection locked="0"/>
    </xf>
    <xf numFmtId="4" fontId="0" fillId="35" borderId="22" xfId="52" applyNumberFormat="1" applyFont="1" applyFill="1" applyBorder="1" applyAlignment="1" applyProtection="1">
      <alignment vertical="center"/>
      <protection locked="0"/>
    </xf>
    <xf numFmtId="0" fontId="10" fillId="34" borderId="60" xfId="52" applyFont="1" applyFill="1" applyBorder="1" applyAlignment="1">
      <alignment vertical="center"/>
      <protection/>
    </xf>
    <xf numFmtId="0" fontId="10" fillId="34" borderId="61" xfId="52" applyFont="1" applyFill="1" applyBorder="1" applyAlignment="1">
      <alignment vertical="center" wrapText="1"/>
      <protection/>
    </xf>
    <xf numFmtId="0" fontId="10" fillId="34" borderId="12" xfId="52" applyFont="1" applyFill="1" applyBorder="1" applyAlignment="1">
      <alignment vertical="center"/>
      <protection/>
    </xf>
    <xf numFmtId="0" fontId="10" fillId="34" borderId="10" xfId="52" applyFont="1" applyFill="1" applyBorder="1" applyAlignment="1">
      <alignment vertical="center" wrapText="1"/>
      <protection/>
    </xf>
    <xf numFmtId="0" fontId="0" fillId="34" borderId="10" xfId="52" applyFont="1" applyFill="1" applyBorder="1" applyAlignment="1">
      <alignment vertical="center" wrapText="1"/>
      <protection/>
    </xf>
    <xf numFmtId="4" fontId="0" fillId="34" borderId="23" xfId="52" applyNumberFormat="1" applyFont="1" applyFill="1" applyBorder="1" applyAlignment="1" applyProtection="1">
      <alignment vertical="center"/>
      <protection locked="0"/>
    </xf>
    <xf numFmtId="4" fontId="0" fillId="34" borderId="22" xfId="52" applyNumberFormat="1" applyFont="1" applyFill="1" applyBorder="1" applyAlignment="1" applyProtection="1">
      <alignment vertical="center"/>
      <protection locked="0"/>
    </xf>
    <xf numFmtId="0" fontId="0" fillId="34" borderId="12" xfId="52" applyFont="1" applyFill="1" applyBorder="1" applyAlignment="1">
      <alignment vertical="center"/>
      <protection/>
    </xf>
    <xf numFmtId="4" fontId="10" fillId="34" borderId="23" xfId="52" applyNumberFormat="1" applyFont="1" applyFill="1" applyBorder="1" applyAlignment="1" applyProtection="1">
      <alignment vertical="center"/>
      <protection locked="0"/>
    </xf>
    <xf numFmtId="4" fontId="10" fillId="34" borderId="22" xfId="52" applyNumberFormat="1" applyFont="1" applyFill="1" applyBorder="1" applyAlignment="1" applyProtection="1">
      <alignment vertical="center"/>
      <protection locked="0"/>
    </xf>
    <xf numFmtId="0" fontId="10" fillId="34" borderId="43" xfId="52" applyFont="1" applyFill="1" applyBorder="1" applyAlignment="1">
      <alignment vertical="center"/>
      <protection/>
    </xf>
    <xf numFmtId="0" fontId="10" fillId="34" borderId="62" xfId="52" applyFont="1" applyFill="1" applyBorder="1" applyAlignment="1">
      <alignment vertical="center" wrapText="1"/>
      <protection/>
    </xf>
    <xf numFmtId="4" fontId="10" fillId="34" borderId="46" xfId="52" applyNumberFormat="1" applyFont="1" applyFill="1" applyBorder="1" applyAlignment="1" applyProtection="1">
      <alignment vertical="center"/>
      <protection locked="0"/>
    </xf>
    <xf numFmtId="4" fontId="10" fillId="34" borderId="63" xfId="52" applyNumberFormat="1" applyFont="1" applyFill="1" applyBorder="1" applyAlignment="1" applyProtection="1">
      <alignment vertical="center"/>
      <protection locked="0"/>
    </xf>
    <xf numFmtId="0" fontId="10" fillId="34" borderId="64" xfId="52" applyFont="1" applyFill="1" applyBorder="1" applyAlignment="1">
      <alignment vertical="center"/>
      <protection/>
    </xf>
    <xf numFmtId="0" fontId="10" fillId="34" borderId="65" xfId="52" applyFont="1" applyFill="1" applyBorder="1" applyAlignment="1">
      <alignment vertical="center" wrapText="1"/>
      <protection/>
    </xf>
    <xf numFmtId="0" fontId="10" fillId="35" borderId="14" xfId="0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43" fontId="0" fillId="34" borderId="14" xfId="0" applyNumberFormat="1" applyFont="1" applyFill="1" applyBorder="1" applyAlignment="1">
      <alignment vertical="center"/>
    </xf>
    <xf numFmtId="43" fontId="0" fillId="35" borderId="14" xfId="0" applyNumberFormat="1" applyFont="1" applyFill="1" applyBorder="1" applyAlignment="1">
      <alignment vertical="center"/>
    </xf>
    <xf numFmtId="43" fontId="0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3" fontId="0" fillId="0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34" borderId="14" xfId="0" applyFont="1" applyFill="1" applyBorder="1" applyAlignment="1">
      <alignment vertical="center" wrapText="1"/>
    </xf>
    <xf numFmtId="0" fontId="0" fillId="35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 applyAlignment="1">
      <alignment vertical="center" wrapText="1"/>
    </xf>
    <xf numFmtId="0" fontId="0" fillId="0" borderId="14" xfId="0" applyBorder="1" applyAlignment="1" quotePrefix="1">
      <alignment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 wrapText="1"/>
    </xf>
    <xf numFmtId="0" fontId="0" fillId="35" borderId="14" xfId="0" applyFont="1" applyFill="1" applyBorder="1" applyAlignment="1" quotePrefix="1">
      <alignment vertical="center" wrapText="1"/>
    </xf>
    <xf numFmtId="16" fontId="0" fillId="35" borderId="14" xfId="0" applyNumberFormat="1" applyFont="1" applyFill="1" applyBorder="1" applyAlignment="1" quotePrefix="1">
      <alignment horizontal="center" vertical="center"/>
    </xf>
    <xf numFmtId="0" fontId="0" fillId="35" borderId="14" xfId="0" applyFont="1" applyFill="1" applyBorder="1" applyAlignment="1" quotePrefix="1">
      <alignment horizontal="center" vertical="center"/>
    </xf>
    <xf numFmtId="16" fontId="0" fillId="0" borderId="14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vertical="center" wrapText="1"/>
    </xf>
    <xf numFmtId="43" fontId="10" fillId="34" borderId="14" xfId="0" applyNumberFormat="1" applyFont="1" applyFill="1" applyBorder="1" applyAlignment="1">
      <alignment vertical="center"/>
    </xf>
    <xf numFmtId="0" fontId="0" fillId="0" borderId="14" xfId="0" applyBorder="1" applyAlignment="1" quotePrefix="1">
      <alignment horizontal="center" vertical="center"/>
    </xf>
    <xf numFmtId="43" fontId="10" fillId="34" borderId="66" xfId="0" applyNumberFormat="1" applyFont="1" applyFill="1" applyBorder="1" applyAlignment="1">
      <alignment/>
    </xf>
    <xf numFmtId="43" fontId="10" fillId="34" borderId="67" xfId="0" applyNumberFormat="1" applyFont="1" applyFill="1" applyBorder="1" applyAlignment="1">
      <alignment/>
    </xf>
    <xf numFmtId="0" fontId="2" fillId="0" borderId="6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3" fillId="0" borderId="7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1" fillId="0" borderId="75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23" fillId="0" borderId="76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10" fillId="0" borderId="0" xfId="52" applyFont="1" applyAlignment="1" applyProtection="1">
      <alignment horizontal="center" vertical="center" wrapText="1"/>
      <protection locked="0"/>
    </xf>
    <xf numFmtId="0" fontId="10" fillId="0" borderId="0" xfId="52" applyFont="1" applyAlignment="1">
      <alignment horizontal="center" vertical="center" wrapText="1"/>
      <protection/>
    </xf>
    <xf numFmtId="0" fontId="10" fillId="0" borderId="77" xfId="52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PRZEPLYWY 20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85725</xdr:rowOff>
    </xdr:from>
    <xdr:to>
      <xdr:col>1</xdr:col>
      <xdr:colOff>85725</xdr:colOff>
      <xdr:row>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295275" y="85725"/>
          <a:ext cx="2705100" cy="1076325"/>
          <a:chOff x="30" y="20"/>
          <a:chExt cx="206" cy="108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30" y="20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" name="Line 5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6" name="Group 6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7" name="Line 7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" name="Line 8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9" name="Group 9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0" name="Line 10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" name="Line 11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2" name="Group 12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3" name="Line 13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86" y="108"/>
            <a:ext cx="10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6</xdr:row>
      <xdr:rowOff>38100</xdr:rowOff>
    </xdr:to>
    <xdr:grpSp>
      <xdr:nvGrpSpPr>
        <xdr:cNvPr id="16" name="Group 16"/>
        <xdr:cNvGrpSpPr>
          <a:grpSpLocks/>
        </xdr:cNvGrpSpPr>
      </xdr:nvGrpSpPr>
      <xdr:grpSpPr>
        <a:xfrm>
          <a:off x="5181600" y="161925"/>
          <a:ext cx="1400175" cy="1028700"/>
          <a:chOff x="278" y="21"/>
          <a:chExt cx="206" cy="106"/>
        </a:xfrm>
        <a:solidFill>
          <a:srgbClr val="FFFFFF"/>
        </a:solidFill>
      </xdr:grpSpPr>
      <xdr:grpSp>
        <xdr:nvGrpSpPr>
          <xdr:cNvPr id="17" name="Group 17"/>
          <xdr:cNvGrpSpPr>
            <a:grpSpLocks/>
          </xdr:cNvGrpSpPr>
        </xdr:nvGrpSpPr>
        <xdr:grpSpPr>
          <a:xfrm>
            <a:off x="278" y="21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18" name="Group 18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9" name="Line 19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0" name="Line 20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1" name="Group 21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2" name="Line 22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4" name="Group 24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7" name="Group 27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8" name="Line 28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0" name="Text Box 30"/>
          <xdr:cNvSpPr txBox="1">
            <a:spLocks noChangeArrowheads="1"/>
          </xdr:cNvSpPr>
        </xdr:nvSpPr>
        <xdr:spPr>
          <a:xfrm>
            <a:off x="359" y="110"/>
            <a:ext cx="102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REGON</a:t>
            </a:r>
          </a:p>
        </xdr:txBody>
      </xdr:sp>
    </xdr:grp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9525</xdr:colOff>
      <xdr:row>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99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28575</xdr:rowOff>
    </xdr:from>
    <xdr:to>
      <xdr:col>0</xdr:col>
      <xdr:colOff>2524125</xdr:colOff>
      <xdr:row>102</xdr:row>
      <xdr:rowOff>142875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0" y="20935950"/>
          <a:ext cx="2524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miejscowość, data</a:t>
          </a:r>
        </a:p>
      </xdr:txBody>
    </xdr:sp>
    <xdr:clientData/>
  </xdr:twoCellAnchor>
  <xdr:twoCellAnchor>
    <xdr:from>
      <xdr:col>3</xdr:col>
      <xdr:colOff>1676400</xdr:colOff>
      <xdr:row>101</xdr:row>
      <xdr:rowOff>9525</xdr:rowOff>
    </xdr:from>
    <xdr:to>
      <xdr:col>5</xdr:col>
      <xdr:colOff>2009775</xdr:colOff>
      <xdr:row>105</xdr:row>
      <xdr:rowOff>152400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581775" y="20916900"/>
          <a:ext cx="21717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data i podpis osoby, której powierzono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prowadzenie ksiąg rachunkowych</a:t>
          </a:r>
        </a:p>
      </xdr:txBody>
    </xdr:sp>
    <xdr:clientData/>
  </xdr:twoCellAnchor>
  <xdr:twoCellAnchor>
    <xdr:from>
      <xdr:col>8</xdr:col>
      <xdr:colOff>609600</xdr:colOff>
      <xdr:row>101</xdr:row>
      <xdr:rowOff>38100</xdr:rowOff>
    </xdr:from>
    <xdr:to>
      <xdr:col>9</xdr:col>
      <xdr:colOff>0</xdr:colOff>
      <xdr:row>103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2068175" y="20945475"/>
          <a:ext cx="1009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9525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762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38100</xdr:rowOff>
    </xdr:from>
    <xdr:to>
      <xdr:col>1</xdr:col>
      <xdr:colOff>0</xdr:colOff>
      <xdr:row>5</xdr:row>
      <xdr:rowOff>104775</xdr:rowOff>
    </xdr:to>
    <xdr:grpSp>
      <xdr:nvGrpSpPr>
        <xdr:cNvPr id="2" name="Group 37"/>
        <xdr:cNvGrpSpPr>
          <a:grpSpLocks/>
        </xdr:cNvGrpSpPr>
      </xdr:nvGrpSpPr>
      <xdr:grpSpPr>
        <a:xfrm>
          <a:off x="219075" y="304800"/>
          <a:ext cx="5238750" cy="1057275"/>
          <a:chOff x="30" y="20"/>
          <a:chExt cx="206" cy="108"/>
        </a:xfrm>
        <a:solidFill>
          <a:srgbClr val="FFFFFF"/>
        </a:solidFill>
      </xdr:grpSpPr>
      <xdr:grpSp>
        <xdr:nvGrpSpPr>
          <xdr:cNvPr id="3" name="Group 17"/>
          <xdr:cNvGrpSpPr>
            <a:grpSpLocks/>
          </xdr:cNvGrpSpPr>
        </xdr:nvGrpSpPr>
        <xdr:grpSpPr>
          <a:xfrm>
            <a:off x="30" y="20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4" name="Group 7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5" name="Line 5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7" name="Group 8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8" name="Line 9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" name="Line 10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0" name="Group 11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1" name="Line 12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14" name="Line 15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 fLocksText="0">
        <xdr:nvSpPr>
          <xdr:cNvPr id="16" name="Text Box 31"/>
          <xdr:cNvSpPr txBox="1">
            <a:spLocks noChangeArrowheads="1"/>
          </xdr:cNvSpPr>
        </xdr:nvSpPr>
        <xdr:spPr>
          <a:xfrm>
            <a:off x="86" y="122"/>
            <a:ext cx="95" cy="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4</xdr:row>
      <xdr:rowOff>95250</xdr:rowOff>
    </xdr:to>
    <xdr:grpSp>
      <xdr:nvGrpSpPr>
        <xdr:cNvPr id="17" name="Group 38"/>
        <xdr:cNvGrpSpPr>
          <a:grpSpLocks/>
        </xdr:cNvGrpSpPr>
      </xdr:nvGrpSpPr>
      <xdr:grpSpPr>
        <a:xfrm>
          <a:off x="5457825" y="266700"/>
          <a:ext cx="0" cy="838200"/>
          <a:chOff x="278" y="21"/>
          <a:chExt cx="206" cy="106"/>
        </a:xfrm>
        <a:solidFill>
          <a:srgbClr val="FFFFFF"/>
        </a:solidFill>
      </xdr:grpSpPr>
      <xdr:grpSp>
        <xdr:nvGrpSpPr>
          <xdr:cNvPr id="18" name="Group 18"/>
          <xdr:cNvGrpSpPr>
            <a:grpSpLocks/>
          </xdr:cNvGrpSpPr>
        </xdr:nvGrpSpPr>
        <xdr:grpSpPr>
          <a:xfrm>
            <a:off x="278" y="21"/>
            <a:ext cx="206" cy="104"/>
            <a:chOff x="30" y="20"/>
            <a:chExt cx="206" cy="104"/>
          </a:xfrm>
          <a:solidFill>
            <a:srgbClr val="FFFFFF"/>
          </a:solidFill>
        </xdr:grpSpPr>
        <xdr:grpSp>
          <xdr:nvGrpSpPr>
            <xdr:cNvPr id="19" name="Group 19"/>
            <xdr:cNvGrpSpPr>
              <a:grpSpLocks/>
            </xdr:cNvGrpSpPr>
          </xdr:nvGrpSpPr>
          <xdr:grpSpPr>
            <a:xfrm>
              <a:off x="30" y="107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0" name="Line 20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1" name="Line 21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2" name="Group 22"/>
            <xdr:cNvGrpSpPr>
              <a:grpSpLocks/>
            </xdr:cNvGrpSpPr>
          </xdr:nvGrpSpPr>
          <xdr:grpSpPr>
            <a:xfrm rot="5400000">
              <a:off x="30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3" name="Line 23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5" name="Group 25"/>
            <xdr:cNvGrpSpPr>
              <a:grpSpLocks/>
            </xdr:cNvGrpSpPr>
          </xdr:nvGrpSpPr>
          <xdr:grpSpPr>
            <a:xfrm rot="10800000">
              <a:off x="219" y="20"/>
              <a:ext cx="17" cy="16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" name="Line 27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28" name="Group 28"/>
            <xdr:cNvGrpSpPr>
              <a:grpSpLocks/>
            </xdr:cNvGrpSpPr>
          </xdr:nvGrpSpPr>
          <xdr:grpSpPr>
            <a:xfrm rot="16200000">
              <a:off x="220" y="107"/>
              <a:ext cx="16" cy="17"/>
              <a:chOff x="30" y="107"/>
              <a:chExt cx="17" cy="16"/>
            </a:xfrm>
            <a:solidFill>
              <a:srgbClr val="FFFFFF"/>
            </a:solidFill>
          </xdr:grpSpPr>
          <xdr:sp>
            <xdr:nvSpPr>
              <xdr:cNvPr id="29" name="Line 29"/>
              <xdr:cNvSpPr>
                <a:spLocks/>
              </xdr:cNvSpPr>
            </xdr:nvSpPr>
            <xdr:spPr>
              <a:xfrm>
                <a:off x="30" y="107"/>
                <a:ext cx="0" cy="16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30" y="123"/>
                <a:ext cx="17" cy="0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31" name="Text Box 32"/>
          <xdr:cNvSpPr txBox="1">
            <a:spLocks noChangeArrowheads="1"/>
          </xdr:cNvSpPr>
        </xdr:nvSpPr>
        <xdr:spPr>
          <a:xfrm>
            <a:off x="4772025" y="-56908295"/>
            <a:ext cx="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REGON</a:t>
            </a:r>
          </a:p>
        </xdr:txBody>
      </xdr:sp>
    </xdr:grpSp>
    <xdr:clientData/>
  </xdr:twoCellAnchor>
  <xdr:twoCellAnchor>
    <xdr:from>
      <xdr:col>0</xdr:col>
      <xdr:colOff>0</xdr:colOff>
      <xdr:row>67</xdr:row>
      <xdr:rowOff>152400</xdr:rowOff>
    </xdr:from>
    <xdr:to>
      <xdr:col>0</xdr:col>
      <xdr:colOff>2619375</xdr:colOff>
      <xdr:row>71</xdr:row>
      <xdr:rowOff>123825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0" y="13792200"/>
          <a:ext cx="26193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.Żory, dnia  16.03.2020 r. 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miejscowość, data</a:t>
          </a:r>
        </a:p>
      </xdr:txBody>
    </xdr:sp>
    <xdr:clientData/>
  </xdr:twoCellAnchor>
  <xdr:twoCellAnchor>
    <xdr:from>
      <xdr:col>0</xdr:col>
      <xdr:colOff>5048250</xdr:colOff>
      <xdr:row>66</xdr:row>
      <xdr:rowOff>123825</xdr:rowOff>
    </xdr:from>
    <xdr:to>
      <xdr:col>2</xdr:col>
      <xdr:colOff>1552575</xdr:colOff>
      <xdr:row>71</xdr:row>
      <xdr:rowOff>123825</xdr:rowOff>
    </xdr:to>
    <xdr:sp>
      <xdr:nvSpPr>
        <xdr:cNvPr id="33" name="Text Box 35"/>
        <xdr:cNvSpPr txBox="1">
          <a:spLocks noChangeArrowheads="1"/>
        </xdr:cNvSpPr>
      </xdr:nvSpPr>
      <xdr:spPr>
        <a:xfrm>
          <a:off x="5048250" y="13601700"/>
          <a:ext cx="26574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 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data i podpis osoby, której powierzono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prowadzenie ksiąg rachunkowych   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514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67</xdr:row>
      <xdr:rowOff>57150</xdr:rowOff>
    </xdr:from>
    <xdr:to>
      <xdr:col>4</xdr:col>
      <xdr:colOff>0</xdr:colOff>
      <xdr:row>71</xdr:row>
      <xdr:rowOff>85725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7991475" y="13696950"/>
          <a:ext cx="17049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 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data i podpis kierownika jednostki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showGridLines="0" view="pageBreakPreview" zoomScaleSheetLayoutView="100" workbookViewId="0" topLeftCell="A106">
      <selection activeCell="N78" sqref="N78"/>
    </sheetView>
  </sheetViews>
  <sheetFormatPr defaultColWidth="9.00390625" defaultRowHeight="12.75"/>
  <cols>
    <col min="1" max="1" width="38.25390625" style="0" customWidth="1"/>
    <col min="2" max="2" width="4.125" style="0" customWidth="1"/>
    <col min="3" max="4" width="22.00390625" style="0" customWidth="1"/>
    <col min="5" max="5" width="2.125" style="0" customWidth="1"/>
    <col min="6" max="6" width="34.875" style="0" customWidth="1"/>
    <col min="7" max="7" width="5.00390625" style="0" customWidth="1"/>
    <col min="8" max="8" width="22.00390625" style="0" customWidth="1"/>
    <col min="9" max="9" width="21.25390625" style="0" customWidth="1"/>
  </cols>
  <sheetData>
    <row r="2" spans="1:6" ht="20.25">
      <c r="A2" s="73" t="s">
        <v>131</v>
      </c>
      <c r="F2" s="35" t="s">
        <v>98</v>
      </c>
    </row>
    <row r="3" spans="1:6" ht="15">
      <c r="A3" s="73" t="s">
        <v>132</v>
      </c>
      <c r="F3" s="36" t="s">
        <v>97</v>
      </c>
    </row>
    <row r="4" spans="1:6" ht="14.25" customHeight="1">
      <c r="A4" s="73" t="s">
        <v>133</v>
      </c>
      <c r="D4" s="69" t="s">
        <v>130</v>
      </c>
      <c r="F4" s="35"/>
    </row>
    <row r="5" spans="1:6" ht="15.75">
      <c r="A5" s="73" t="s">
        <v>129</v>
      </c>
      <c r="F5" s="38" t="s">
        <v>134</v>
      </c>
    </row>
    <row r="7" ht="13.5" thickBot="1">
      <c r="E7" s="2"/>
    </row>
    <row r="8" spans="1:9" s="2" customFormat="1" ht="12.75">
      <c r="A8" s="269" t="s">
        <v>0</v>
      </c>
      <c r="B8" s="270"/>
      <c r="C8" s="267" t="s">
        <v>1</v>
      </c>
      <c r="D8" s="268"/>
      <c r="E8" s="6"/>
      <c r="F8" s="269" t="s">
        <v>2</v>
      </c>
      <c r="G8" s="270"/>
      <c r="H8" s="267" t="s">
        <v>1</v>
      </c>
      <c r="I8" s="268"/>
    </row>
    <row r="9" spans="1:9" s="2" customFormat="1" ht="12.75">
      <c r="A9" s="271"/>
      <c r="B9" s="272"/>
      <c r="C9" s="55" t="s">
        <v>348</v>
      </c>
      <c r="D9" s="54" t="s">
        <v>349</v>
      </c>
      <c r="E9" s="7"/>
      <c r="F9" s="271"/>
      <c r="G9" s="272"/>
      <c r="H9" s="55" t="s">
        <v>348</v>
      </c>
      <c r="I9" s="54" t="s">
        <v>349</v>
      </c>
    </row>
    <row r="10" spans="1:9" s="2" customFormat="1" ht="13.5" thickBot="1">
      <c r="A10" s="273">
        <v>0</v>
      </c>
      <c r="B10" s="274"/>
      <c r="C10" s="57">
        <v>1</v>
      </c>
      <c r="D10" s="56">
        <v>2</v>
      </c>
      <c r="E10" s="8"/>
      <c r="F10" s="273">
        <v>0</v>
      </c>
      <c r="G10" s="274"/>
      <c r="H10" s="57">
        <v>1</v>
      </c>
      <c r="I10" s="56">
        <v>2</v>
      </c>
    </row>
    <row r="11" spans="1:9" s="2" customFormat="1" ht="12.75">
      <c r="A11" s="20" t="s">
        <v>3</v>
      </c>
      <c r="B11" s="23" t="s">
        <v>86</v>
      </c>
      <c r="C11" s="136">
        <f>C12+C17</f>
        <v>17158580.43</v>
      </c>
      <c r="D11" s="166">
        <f>D12+D17</f>
        <v>17436469.22</v>
      </c>
      <c r="E11" s="8"/>
      <c r="F11" s="20" t="s">
        <v>4</v>
      </c>
      <c r="G11" s="9">
        <v>87</v>
      </c>
      <c r="H11" s="146">
        <f>SUM(H12:H22)</f>
        <v>451608.35</v>
      </c>
      <c r="I11" s="146">
        <f>SUM(I12:I22)</f>
        <v>180670.33000000002</v>
      </c>
    </row>
    <row r="12" spans="1:9" s="2" customFormat="1" ht="12.75">
      <c r="A12" s="20" t="s">
        <v>5</v>
      </c>
      <c r="B12" s="23" t="s">
        <v>87</v>
      </c>
      <c r="C12" s="137">
        <v>0</v>
      </c>
      <c r="D12" s="167">
        <v>0</v>
      </c>
      <c r="E12" s="8"/>
      <c r="F12" s="20" t="s">
        <v>6</v>
      </c>
      <c r="G12" s="9">
        <v>88</v>
      </c>
      <c r="H12" s="147">
        <v>180670.33</v>
      </c>
      <c r="I12" s="148">
        <v>408685.95</v>
      </c>
    </row>
    <row r="13" spans="1:9" s="2" customFormat="1" ht="12.75">
      <c r="A13" s="25" t="s">
        <v>7</v>
      </c>
      <c r="B13" s="23" t="s">
        <v>88</v>
      </c>
      <c r="C13" s="58"/>
      <c r="D13" s="64"/>
      <c r="E13" s="8"/>
      <c r="F13" s="21" t="s">
        <v>111</v>
      </c>
      <c r="G13" s="9">
        <v>89</v>
      </c>
      <c r="H13" s="147"/>
      <c r="I13" s="148"/>
    </row>
    <row r="14" spans="1:9" s="2" customFormat="1" ht="33.75">
      <c r="A14" s="26" t="s">
        <v>8</v>
      </c>
      <c r="B14" s="24" t="s">
        <v>89</v>
      </c>
      <c r="C14" s="59"/>
      <c r="D14" s="168"/>
      <c r="E14" s="8"/>
      <c r="F14" s="40" t="s">
        <v>113</v>
      </c>
      <c r="G14" s="9">
        <v>90</v>
      </c>
      <c r="H14" s="58"/>
      <c r="I14" s="64"/>
    </row>
    <row r="15" spans="1:9" s="2" customFormat="1" ht="21">
      <c r="A15" s="26" t="s">
        <v>9</v>
      </c>
      <c r="B15" s="24" t="s">
        <v>90</v>
      </c>
      <c r="C15" s="59"/>
      <c r="D15" s="168"/>
      <c r="E15" s="8"/>
      <c r="F15" s="21" t="s">
        <v>110</v>
      </c>
      <c r="G15" s="9">
        <v>91</v>
      </c>
      <c r="H15" s="58"/>
      <c r="I15" s="64"/>
    </row>
    <row r="16" spans="1:9" s="2" customFormat="1" ht="12.75">
      <c r="A16" s="26" t="s">
        <v>10</v>
      </c>
      <c r="B16" s="24" t="s">
        <v>91</v>
      </c>
      <c r="C16" s="59"/>
      <c r="D16" s="168"/>
      <c r="E16" s="8"/>
      <c r="F16" s="41" t="s">
        <v>112</v>
      </c>
      <c r="G16" s="9">
        <v>92</v>
      </c>
      <c r="H16" s="58"/>
      <c r="I16" s="64"/>
    </row>
    <row r="17" spans="1:9" s="2" customFormat="1" ht="21">
      <c r="A17" s="21" t="s">
        <v>85</v>
      </c>
      <c r="B17" s="24" t="s">
        <v>92</v>
      </c>
      <c r="C17" s="138">
        <f>C18+C24</f>
        <v>17158580.43</v>
      </c>
      <c r="D17" s="169">
        <f>D18+D24</f>
        <v>17436469.22</v>
      </c>
      <c r="E17" s="8"/>
      <c r="F17" s="21" t="s">
        <v>128</v>
      </c>
      <c r="G17" s="9">
        <v>93</v>
      </c>
      <c r="H17" s="149">
        <v>0</v>
      </c>
      <c r="I17" s="147">
        <v>27718.52</v>
      </c>
    </row>
    <row r="18" spans="1:9" s="4" customFormat="1" ht="12.75">
      <c r="A18" s="26" t="s">
        <v>11</v>
      </c>
      <c r="B18" s="24" t="s">
        <v>93</v>
      </c>
      <c r="C18" s="133">
        <f>C19+C20+C21+C23+C22</f>
        <v>16840007.38</v>
      </c>
      <c r="D18" s="170">
        <f>D19+D20+D22+D23+D21</f>
        <v>17210144.169999998</v>
      </c>
      <c r="E18" s="13"/>
      <c r="F18" s="40" t="s">
        <v>114</v>
      </c>
      <c r="G18" s="9">
        <v>94</v>
      </c>
      <c r="H18" s="59"/>
      <c r="I18" s="59"/>
    </row>
    <row r="19" spans="1:9" s="4" customFormat="1" ht="22.5">
      <c r="A19" s="27" t="s">
        <v>12</v>
      </c>
      <c r="B19" s="24" t="s">
        <v>94</v>
      </c>
      <c r="C19" s="59">
        <v>620486.34</v>
      </c>
      <c r="D19" s="168">
        <v>621485.94</v>
      </c>
      <c r="E19" s="13"/>
      <c r="F19" s="40" t="s">
        <v>115</v>
      </c>
      <c r="G19" s="9">
        <v>95</v>
      </c>
      <c r="H19" s="59"/>
      <c r="I19" s="59"/>
    </row>
    <row r="20" spans="1:10" s="4" customFormat="1" ht="22.5">
      <c r="A20" s="27" t="s">
        <v>101</v>
      </c>
      <c r="B20" s="12">
        <v>10</v>
      </c>
      <c r="C20" s="59">
        <v>14943786.67</v>
      </c>
      <c r="D20" s="168">
        <v>15274588.37</v>
      </c>
      <c r="E20" s="14"/>
      <c r="F20" s="21" t="s">
        <v>116</v>
      </c>
      <c r="G20" s="9">
        <v>96</v>
      </c>
      <c r="H20" s="147"/>
      <c r="I20" s="147"/>
      <c r="J20" s="3"/>
    </row>
    <row r="21" spans="1:10" s="4" customFormat="1" ht="15.75">
      <c r="A21" s="27" t="s">
        <v>13</v>
      </c>
      <c r="B21" s="12">
        <v>11</v>
      </c>
      <c r="C21" s="59">
        <v>1262734.37</v>
      </c>
      <c r="D21" s="168">
        <v>1295069.86</v>
      </c>
      <c r="E21" s="15"/>
      <c r="F21" s="21" t="s">
        <v>117</v>
      </c>
      <c r="G21" s="9">
        <v>97</v>
      </c>
      <c r="H21" s="150">
        <v>270938.02</v>
      </c>
      <c r="I21" s="147">
        <v>-255734.14</v>
      </c>
      <c r="J21" s="3"/>
    </row>
    <row r="22" spans="1:9" s="4" customFormat="1" ht="21">
      <c r="A22" s="27" t="s">
        <v>15</v>
      </c>
      <c r="B22" s="9">
        <v>12</v>
      </c>
      <c r="C22" s="59">
        <v>13000</v>
      </c>
      <c r="D22" s="168">
        <v>19000</v>
      </c>
      <c r="E22" s="13"/>
      <c r="F22" s="21" t="s">
        <v>118</v>
      </c>
      <c r="G22" s="9">
        <v>98</v>
      </c>
      <c r="H22" s="147"/>
      <c r="I22" s="147"/>
    </row>
    <row r="23" spans="1:10" s="4" customFormat="1" ht="15.75">
      <c r="A23" s="27" t="s">
        <v>17</v>
      </c>
      <c r="B23" s="9">
        <v>13</v>
      </c>
      <c r="C23" s="59"/>
      <c r="D23" s="168"/>
      <c r="E23" s="17"/>
      <c r="F23" s="21" t="s">
        <v>14</v>
      </c>
      <c r="G23" s="9">
        <v>99</v>
      </c>
      <c r="H23" s="151">
        <f>H24+H32+H40+H64</f>
        <v>17131510.52</v>
      </c>
      <c r="I23" s="151">
        <f>I24+I32+I40+I64</f>
        <v>17511222.57</v>
      </c>
      <c r="J23" s="3"/>
    </row>
    <row r="24" spans="1:9" s="4" customFormat="1" ht="12.75">
      <c r="A24" s="26" t="s">
        <v>19</v>
      </c>
      <c r="B24" s="9">
        <v>14</v>
      </c>
      <c r="C24" s="59">
        <v>318573.05</v>
      </c>
      <c r="D24" s="168">
        <v>226325.05</v>
      </c>
      <c r="E24" s="13"/>
      <c r="F24" s="21" t="s">
        <v>16</v>
      </c>
      <c r="G24" s="9">
        <v>100</v>
      </c>
      <c r="H24" s="176">
        <f>H25+H26+H29</f>
        <v>0</v>
      </c>
      <c r="I24" s="176">
        <f>I25+I26+I29</f>
        <v>0</v>
      </c>
    </row>
    <row r="25" spans="1:10" s="4" customFormat="1" ht="22.5">
      <c r="A25" s="26" t="s">
        <v>21</v>
      </c>
      <c r="B25" s="12">
        <v>15</v>
      </c>
      <c r="C25" s="59"/>
      <c r="D25" s="168"/>
      <c r="E25" s="14"/>
      <c r="F25" s="26" t="s">
        <v>18</v>
      </c>
      <c r="G25" s="9">
        <v>101</v>
      </c>
      <c r="H25" s="59"/>
      <c r="I25" s="59"/>
      <c r="J25" s="3"/>
    </row>
    <row r="26" spans="1:10" s="4" customFormat="1" ht="22.5">
      <c r="A26" s="21" t="s">
        <v>23</v>
      </c>
      <c r="B26" s="12">
        <v>16</v>
      </c>
      <c r="C26" s="139">
        <f>C27+C29</f>
        <v>0</v>
      </c>
      <c r="D26" s="171">
        <f>D27+D29</f>
        <v>0</v>
      </c>
      <c r="E26" s="15"/>
      <c r="F26" s="26" t="s">
        <v>20</v>
      </c>
      <c r="G26" s="9">
        <v>102</v>
      </c>
      <c r="H26" s="175">
        <f>H27+H28</f>
        <v>0</v>
      </c>
      <c r="I26" s="175">
        <f>I27+I28</f>
        <v>0</v>
      </c>
      <c r="J26" s="3"/>
    </row>
    <row r="27" spans="1:10" s="4" customFormat="1" ht="15.75">
      <c r="A27" s="26" t="s">
        <v>25</v>
      </c>
      <c r="B27" s="12">
        <v>17</v>
      </c>
      <c r="C27" s="59"/>
      <c r="D27" s="168"/>
      <c r="E27" s="14"/>
      <c r="F27" s="27" t="s">
        <v>22</v>
      </c>
      <c r="G27" s="9">
        <v>103</v>
      </c>
      <c r="H27" s="59"/>
      <c r="I27" s="59"/>
      <c r="J27" s="3"/>
    </row>
    <row r="28" spans="1:10" s="4" customFormat="1" ht="22.5">
      <c r="A28" s="26" t="s">
        <v>103</v>
      </c>
      <c r="B28" s="12">
        <v>18</v>
      </c>
      <c r="C28" s="59"/>
      <c r="D28" s="168"/>
      <c r="E28" s="15"/>
      <c r="F28" s="27" t="s">
        <v>24</v>
      </c>
      <c r="G28" s="9">
        <v>104</v>
      </c>
      <c r="H28" s="60"/>
      <c r="I28" s="60"/>
      <c r="J28" s="3"/>
    </row>
    <row r="29" spans="1:10" s="4" customFormat="1" ht="15.75">
      <c r="A29" s="26" t="s">
        <v>102</v>
      </c>
      <c r="B29" s="12">
        <v>19</v>
      </c>
      <c r="C29" s="59"/>
      <c r="D29" s="168"/>
      <c r="E29" s="14"/>
      <c r="F29" s="26" t="s">
        <v>26</v>
      </c>
      <c r="G29" s="9">
        <v>105</v>
      </c>
      <c r="H29" s="177">
        <f>H30+H31</f>
        <v>0</v>
      </c>
      <c r="I29" s="177">
        <f>I30+I31</f>
        <v>0</v>
      </c>
      <c r="J29" s="3"/>
    </row>
    <row r="30" spans="1:10" s="4" customFormat="1" ht="15.75">
      <c r="A30" s="21" t="s">
        <v>28</v>
      </c>
      <c r="B30" s="12">
        <v>20</v>
      </c>
      <c r="C30" s="139">
        <f>C31+C32+C33+C49</f>
        <v>0</v>
      </c>
      <c r="D30" s="171">
        <f>D31+D32+D33+D49</f>
        <v>0</v>
      </c>
      <c r="E30" s="15"/>
      <c r="F30" s="34" t="s">
        <v>27</v>
      </c>
      <c r="G30" s="9">
        <v>106</v>
      </c>
      <c r="H30" s="60"/>
      <c r="I30" s="60"/>
      <c r="J30" s="3"/>
    </row>
    <row r="31" spans="1:10" s="4" customFormat="1" ht="15.75">
      <c r="A31" s="26" t="s">
        <v>30</v>
      </c>
      <c r="B31" s="12">
        <v>21</v>
      </c>
      <c r="C31" s="59"/>
      <c r="D31" s="168"/>
      <c r="E31" s="14"/>
      <c r="F31" s="34" t="s">
        <v>29</v>
      </c>
      <c r="G31" s="9">
        <v>107</v>
      </c>
      <c r="H31" s="65"/>
      <c r="I31" s="65"/>
      <c r="J31" s="3"/>
    </row>
    <row r="32" spans="1:10" s="4" customFormat="1" ht="15.75">
      <c r="A32" s="26" t="s">
        <v>32</v>
      </c>
      <c r="B32" s="12">
        <v>22</v>
      </c>
      <c r="C32" s="59"/>
      <c r="D32" s="168"/>
      <c r="E32" s="15"/>
      <c r="F32" s="20" t="s">
        <v>31</v>
      </c>
      <c r="G32" s="9">
        <v>108</v>
      </c>
      <c r="H32" s="174">
        <f>H33+H34+H35</f>
        <v>0</v>
      </c>
      <c r="I32" s="174">
        <f>I33+I34+I35</f>
        <v>0</v>
      </c>
      <c r="J32" s="3"/>
    </row>
    <row r="33" spans="1:10" s="4" customFormat="1" ht="15.75">
      <c r="A33" s="26" t="s">
        <v>34</v>
      </c>
      <c r="B33" s="12">
        <v>23</v>
      </c>
      <c r="C33" s="133">
        <f>C34+C39+C44</f>
        <v>0</v>
      </c>
      <c r="D33" s="170">
        <f>D34+D39+D44</f>
        <v>0</v>
      </c>
      <c r="E33" s="14"/>
      <c r="F33" s="25" t="s">
        <v>33</v>
      </c>
      <c r="G33" s="9">
        <v>109</v>
      </c>
      <c r="H33" s="65"/>
      <c r="I33" s="65"/>
      <c r="J33" s="3"/>
    </row>
    <row r="34" spans="1:10" s="4" customFormat="1" ht="25.5" customHeight="1">
      <c r="A34" s="27" t="s">
        <v>35</v>
      </c>
      <c r="B34" s="12">
        <v>24</v>
      </c>
      <c r="C34" s="133">
        <f>SUM(C35:C38)</f>
        <v>0</v>
      </c>
      <c r="D34" s="170">
        <f>SUM(D35:D38)</f>
        <v>0</v>
      </c>
      <c r="E34" s="15"/>
      <c r="F34" s="25" t="s">
        <v>120</v>
      </c>
      <c r="G34" s="9">
        <v>110</v>
      </c>
      <c r="H34" s="65"/>
      <c r="I34" s="65"/>
      <c r="J34" s="3"/>
    </row>
    <row r="35" spans="1:10" s="4" customFormat="1" ht="15.75">
      <c r="A35" s="27" t="s">
        <v>37</v>
      </c>
      <c r="B35" s="12">
        <v>25</v>
      </c>
      <c r="C35" s="59"/>
      <c r="D35" s="168"/>
      <c r="E35" s="14"/>
      <c r="F35" s="25" t="s">
        <v>119</v>
      </c>
      <c r="G35" s="9">
        <v>111</v>
      </c>
      <c r="H35" s="177">
        <f>SUM(H36:H39)</f>
        <v>0</v>
      </c>
      <c r="I35" s="177">
        <f>SUM(I36:I39)</f>
        <v>0</v>
      </c>
      <c r="J35" s="3"/>
    </row>
    <row r="36" spans="1:10" s="4" customFormat="1" ht="15.75">
      <c r="A36" s="27" t="s">
        <v>39</v>
      </c>
      <c r="B36" s="12">
        <v>26</v>
      </c>
      <c r="C36" s="59"/>
      <c r="D36" s="168"/>
      <c r="E36" s="15"/>
      <c r="F36" s="34" t="s">
        <v>36</v>
      </c>
      <c r="G36" s="9">
        <v>112</v>
      </c>
      <c r="H36" s="66"/>
      <c r="I36" s="66"/>
      <c r="J36" s="3"/>
    </row>
    <row r="37" spans="1:10" s="4" customFormat="1" ht="22.5">
      <c r="A37" s="27" t="s">
        <v>41</v>
      </c>
      <c r="B37" s="12">
        <v>27</v>
      </c>
      <c r="C37" s="59"/>
      <c r="D37" s="168"/>
      <c r="E37" s="14"/>
      <c r="F37" s="34" t="s">
        <v>38</v>
      </c>
      <c r="G37" s="9">
        <v>113</v>
      </c>
      <c r="H37" s="60"/>
      <c r="I37" s="60"/>
      <c r="J37" s="3"/>
    </row>
    <row r="38" spans="1:10" s="4" customFormat="1" ht="15.75">
      <c r="A38" s="27" t="s">
        <v>43</v>
      </c>
      <c r="B38" s="12">
        <v>28</v>
      </c>
      <c r="C38" s="59"/>
      <c r="D38" s="168"/>
      <c r="E38" s="15"/>
      <c r="F38" s="34" t="s">
        <v>40</v>
      </c>
      <c r="G38" s="9">
        <v>114</v>
      </c>
      <c r="H38" s="66"/>
      <c r="I38" s="66"/>
      <c r="J38" s="3"/>
    </row>
    <row r="39" spans="1:10" s="4" customFormat="1" ht="23.25" customHeight="1">
      <c r="A39" s="27" t="s">
        <v>105</v>
      </c>
      <c r="B39" s="12">
        <v>29</v>
      </c>
      <c r="C39" s="133">
        <f>SUM(C40:C43)</f>
        <v>0</v>
      </c>
      <c r="D39" s="170">
        <f>SUM(D40:D43)</f>
        <v>0</v>
      </c>
      <c r="E39" s="14"/>
      <c r="F39" s="34" t="s">
        <v>42</v>
      </c>
      <c r="G39" s="9">
        <v>115</v>
      </c>
      <c r="H39" s="60"/>
      <c r="I39" s="60"/>
      <c r="J39" s="3"/>
    </row>
    <row r="40" spans="1:10" s="4" customFormat="1" ht="15.75">
      <c r="A40" s="27" t="s">
        <v>37</v>
      </c>
      <c r="B40" s="12">
        <v>30</v>
      </c>
      <c r="C40" s="59"/>
      <c r="D40" s="168"/>
      <c r="E40" s="15"/>
      <c r="F40" s="20" t="s">
        <v>44</v>
      </c>
      <c r="G40" s="9">
        <v>116</v>
      </c>
      <c r="H40" s="152">
        <f>H41+H51+H63</f>
        <v>540851.1900000001</v>
      </c>
      <c r="I40" s="152">
        <f>I41+I51+I63</f>
        <v>666983.44</v>
      </c>
      <c r="J40" s="3"/>
    </row>
    <row r="41" spans="1:10" s="4" customFormat="1" ht="15.75">
      <c r="A41" s="27" t="s">
        <v>39</v>
      </c>
      <c r="B41" s="12">
        <v>31</v>
      </c>
      <c r="C41" s="59"/>
      <c r="D41" s="168"/>
      <c r="E41" s="14"/>
      <c r="F41" s="25" t="s">
        <v>121</v>
      </c>
      <c r="G41" s="9">
        <v>117</v>
      </c>
      <c r="H41" s="177">
        <f>H42+H45</f>
        <v>0</v>
      </c>
      <c r="I41" s="177">
        <f>I42+I45</f>
        <v>0</v>
      </c>
      <c r="J41" s="3"/>
    </row>
    <row r="42" spans="1:10" s="4" customFormat="1" ht="22.5">
      <c r="A42" s="27" t="s">
        <v>41</v>
      </c>
      <c r="B42" s="12">
        <v>32</v>
      </c>
      <c r="C42" s="59"/>
      <c r="D42" s="168"/>
      <c r="E42" s="15"/>
      <c r="F42" s="34" t="s">
        <v>46</v>
      </c>
      <c r="G42" s="9">
        <v>118</v>
      </c>
      <c r="H42" s="178">
        <f>H44+H43</f>
        <v>0</v>
      </c>
      <c r="I42" s="179">
        <f>I44+I43</f>
        <v>0</v>
      </c>
      <c r="J42" s="3"/>
    </row>
    <row r="43" spans="1:10" s="4" customFormat="1" ht="15.75">
      <c r="A43" s="27" t="s">
        <v>43</v>
      </c>
      <c r="B43" s="12">
        <v>33</v>
      </c>
      <c r="C43" s="59"/>
      <c r="D43" s="168"/>
      <c r="E43" s="14"/>
      <c r="F43" s="34" t="s">
        <v>47</v>
      </c>
      <c r="G43" s="9">
        <v>119</v>
      </c>
      <c r="H43" s="162"/>
      <c r="I43" s="153"/>
      <c r="J43" s="3"/>
    </row>
    <row r="44" spans="1:10" s="4" customFormat="1" ht="15.75">
      <c r="A44" s="27" t="s">
        <v>104</v>
      </c>
      <c r="B44" s="12">
        <v>34</v>
      </c>
      <c r="C44" s="133">
        <f>SUM(C45:C48)</f>
        <v>0</v>
      </c>
      <c r="D44" s="170">
        <f>SUM(D45:D48)</f>
        <v>0</v>
      </c>
      <c r="E44" s="15"/>
      <c r="F44" s="34" t="s">
        <v>48</v>
      </c>
      <c r="G44" s="9">
        <v>120</v>
      </c>
      <c r="H44" s="162"/>
      <c r="I44" s="153"/>
      <c r="J44" s="3"/>
    </row>
    <row r="45" spans="1:10" s="4" customFormat="1" ht="15.75">
      <c r="A45" s="27" t="s">
        <v>37</v>
      </c>
      <c r="B45" s="12">
        <v>35</v>
      </c>
      <c r="C45" s="59"/>
      <c r="D45" s="168"/>
      <c r="E45" s="14"/>
      <c r="F45" s="34" t="s">
        <v>49</v>
      </c>
      <c r="G45" s="9">
        <v>121</v>
      </c>
      <c r="H45" s="162"/>
      <c r="I45" s="153"/>
      <c r="J45" s="3"/>
    </row>
    <row r="46" spans="1:10" s="4" customFormat="1" ht="33.75">
      <c r="A46" s="27" t="s">
        <v>39</v>
      </c>
      <c r="B46" s="12">
        <v>36</v>
      </c>
      <c r="C46" s="59"/>
      <c r="D46" s="168"/>
      <c r="E46" s="15"/>
      <c r="F46" s="25" t="s">
        <v>123</v>
      </c>
      <c r="G46" s="9">
        <v>122</v>
      </c>
      <c r="H46" s="180">
        <f>SUM(H47,H50)</f>
        <v>0</v>
      </c>
      <c r="I46" s="180">
        <f>SUM(I47,I50)</f>
        <v>0</v>
      </c>
      <c r="J46" s="3"/>
    </row>
    <row r="47" spans="1:10" s="4" customFormat="1" ht="22.5">
      <c r="A47" s="27" t="s">
        <v>41</v>
      </c>
      <c r="B47" s="12">
        <v>37</v>
      </c>
      <c r="C47" s="59"/>
      <c r="D47" s="168"/>
      <c r="E47" s="14"/>
      <c r="F47" s="34" t="s">
        <v>46</v>
      </c>
      <c r="G47" s="9">
        <v>123</v>
      </c>
      <c r="H47" s="180">
        <f>SUM(H48:H49)</f>
        <v>0</v>
      </c>
      <c r="I47" s="180">
        <f>SUM(I48:I49)</f>
        <v>0</v>
      </c>
      <c r="J47" s="3"/>
    </row>
    <row r="48" spans="1:10" s="4" customFormat="1" ht="15.75">
      <c r="A48" s="27" t="s">
        <v>43</v>
      </c>
      <c r="B48" s="12">
        <v>38</v>
      </c>
      <c r="C48" s="59"/>
      <c r="D48" s="168"/>
      <c r="E48" s="15"/>
      <c r="F48" s="34" t="s">
        <v>47</v>
      </c>
      <c r="G48" s="9">
        <v>124</v>
      </c>
      <c r="H48" s="162"/>
      <c r="I48" s="153"/>
      <c r="J48" s="3"/>
    </row>
    <row r="49" spans="1:10" s="4" customFormat="1" ht="15.75">
      <c r="A49" s="26" t="s">
        <v>50</v>
      </c>
      <c r="B49" s="12">
        <v>39</v>
      </c>
      <c r="C49" s="59"/>
      <c r="D49" s="168"/>
      <c r="E49" s="14"/>
      <c r="F49" s="34" t="s">
        <v>48</v>
      </c>
      <c r="G49" s="9">
        <v>125</v>
      </c>
      <c r="H49" s="162"/>
      <c r="I49" s="153"/>
      <c r="J49" s="3"/>
    </row>
    <row r="50" spans="1:10" s="4" customFormat="1" ht="15.75">
      <c r="A50" s="21" t="s">
        <v>51</v>
      </c>
      <c r="B50" s="12">
        <v>40</v>
      </c>
      <c r="C50" s="140"/>
      <c r="D50" s="172">
        <f>D51+D52</f>
        <v>0</v>
      </c>
      <c r="E50" s="15"/>
      <c r="F50" s="34" t="s">
        <v>49</v>
      </c>
      <c r="G50" s="9">
        <v>126</v>
      </c>
      <c r="H50" s="162"/>
      <c r="I50" s="153"/>
      <c r="J50" s="3"/>
    </row>
    <row r="51" spans="1:10" s="4" customFormat="1" ht="15.75">
      <c r="A51" s="28" t="s">
        <v>96</v>
      </c>
      <c r="B51" s="12">
        <v>41</v>
      </c>
      <c r="C51" s="59"/>
      <c r="D51" s="168"/>
      <c r="E51" s="14"/>
      <c r="F51" s="25" t="s">
        <v>125</v>
      </c>
      <c r="G51" s="9">
        <v>127</v>
      </c>
      <c r="H51" s="161">
        <f>H52+H55+H60+H61+H62</f>
        <v>483219.97000000003</v>
      </c>
      <c r="I51" s="135">
        <f>I52+I53+I54+I55+I58+I59+I60+I61+I62</f>
        <v>606601.5599999999</v>
      </c>
      <c r="J51" s="3"/>
    </row>
    <row r="52" spans="1:10" s="4" customFormat="1" ht="15.75">
      <c r="A52" s="28" t="s">
        <v>52</v>
      </c>
      <c r="B52" s="12">
        <v>42</v>
      </c>
      <c r="C52" s="59"/>
      <c r="D52" s="168"/>
      <c r="E52" s="15"/>
      <c r="F52" s="27" t="s">
        <v>36</v>
      </c>
      <c r="G52" s="9">
        <v>128</v>
      </c>
      <c r="H52" s="162"/>
      <c r="I52" s="153">
        <v>0</v>
      </c>
      <c r="J52" s="3"/>
    </row>
    <row r="53" spans="1:10" s="4" customFormat="1" ht="22.5">
      <c r="A53" s="22" t="s">
        <v>53</v>
      </c>
      <c r="B53" s="12">
        <v>43</v>
      </c>
      <c r="C53" s="138">
        <f>C54+C60+C78+C95</f>
        <v>424538.44</v>
      </c>
      <c r="D53" s="169">
        <f>D54+D60+D78+D95</f>
        <v>255423.68000000002</v>
      </c>
      <c r="E53" s="14"/>
      <c r="F53" s="27" t="s">
        <v>38</v>
      </c>
      <c r="G53" s="9">
        <v>129</v>
      </c>
      <c r="H53" s="162"/>
      <c r="I53" s="153"/>
      <c r="J53" s="3"/>
    </row>
    <row r="54" spans="1:10" s="4" customFormat="1" ht="15.75">
      <c r="A54" s="22" t="s">
        <v>54</v>
      </c>
      <c r="B54" s="12">
        <v>44</v>
      </c>
      <c r="C54" s="140">
        <f>C55+C57+C58</f>
        <v>3550.37</v>
      </c>
      <c r="D54" s="172">
        <f>D55+D57+D58</f>
        <v>2526.63</v>
      </c>
      <c r="E54" s="15"/>
      <c r="F54" s="27" t="s">
        <v>40</v>
      </c>
      <c r="G54" s="9">
        <v>130</v>
      </c>
      <c r="H54" s="162"/>
      <c r="I54" s="153"/>
      <c r="J54" s="3"/>
    </row>
    <row r="55" spans="1:10" s="4" customFormat="1" ht="22.5">
      <c r="A55" s="28" t="s">
        <v>56</v>
      </c>
      <c r="B55" s="12">
        <v>45</v>
      </c>
      <c r="C55" s="59">
        <v>3550.37</v>
      </c>
      <c r="D55" s="168">
        <v>2526.63</v>
      </c>
      <c r="E55" s="15"/>
      <c r="F55" s="27" t="s">
        <v>55</v>
      </c>
      <c r="G55" s="9">
        <v>131</v>
      </c>
      <c r="H55" s="161">
        <f>H56+H57</f>
        <v>86664.27</v>
      </c>
      <c r="I55" s="135">
        <f>I56+I57</f>
        <v>181265.4</v>
      </c>
      <c r="J55" s="3"/>
    </row>
    <row r="56" spans="1:10" s="4" customFormat="1" ht="15.75">
      <c r="A56" s="28" t="s">
        <v>57</v>
      </c>
      <c r="B56" s="12">
        <v>46</v>
      </c>
      <c r="C56" s="59"/>
      <c r="D56" s="168"/>
      <c r="E56" s="14"/>
      <c r="F56" s="27" t="s">
        <v>47</v>
      </c>
      <c r="G56" s="9">
        <v>132</v>
      </c>
      <c r="H56" s="162">
        <v>86664.27</v>
      </c>
      <c r="I56" s="153">
        <v>181265.4</v>
      </c>
      <c r="J56" s="3"/>
    </row>
    <row r="57" spans="1:10" s="4" customFormat="1" ht="15.75">
      <c r="A57" s="28" t="s">
        <v>58</v>
      </c>
      <c r="B57" s="12">
        <v>47</v>
      </c>
      <c r="C57" s="59"/>
      <c r="D57" s="168"/>
      <c r="E57" s="15"/>
      <c r="F57" s="27" t="s">
        <v>48</v>
      </c>
      <c r="G57" s="9">
        <v>133</v>
      </c>
      <c r="H57" s="162"/>
      <c r="I57" s="153"/>
      <c r="J57" s="3"/>
    </row>
    <row r="58" spans="1:10" s="4" customFormat="1" ht="15.75">
      <c r="A58" s="28" t="s">
        <v>59</v>
      </c>
      <c r="B58" s="12">
        <v>48</v>
      </c>
      <c r="C58" s="59"/>
      <c r="D58" s="168"/>
      <c r="E58" s="14"/>
      <c r="F58" s="27" t="s">
        <v>124</v>
      </c>
      <c r="G58" s="9">
        <v>134</v>
      </c>
      <c r="H58" s="162"/>
      <c r="I58" s="153"/>
      <c r="J58" s="3"/>
    </row>
    <row r="59" spans="1:10" s="4" customFormat="1" ht="15.75">
      <c r="A59" s="28" t="s">
        <v>106</v>
      </c>
      <c r="B59" s="12">
        <v>49</v>
      </c>
      <c r="C59" s="59"/>
      <c r="D59" s="168"/>
      <c r="E59" s="15"/>
      <c r="F59" s="27" t="s">
        <v>60</v>
      </c>
      <c r="G59" s="9">
        <v>135</v>
      </c>
      <c r="H59" s="162"/>
      <c r="I59" s="153"/>
      <c r="J59" s="3"/>
    </row>
    <row r="60" spans="1:10" s="4" customFormat="1" ht="33.75">
      <c r="A60" s="22" t="s">
        <v>95</v>
      </c>
      <c r="B60" s="12">
        <v>50</v>
      </c>
      <c r="C60" s="138">
        <f>C71+C66+C61</f>
        <v>90234.82</v>
      </c>
      <c r="D60" s="169">
        <f>D71+D66+D61</f>
        <v>89707.55</v>
      </c>
      <c r="E60" s="14"/>
      <c r="F60" s="27" t="s">
        <v>122</v>
      </c>
      <c r="G60" s="9">
        <v>136</v>
      </c>
      <c r="H60" s="162">
        <v>242391.5</v>
      </c>
      <c r="I60" s="153">
        <v>272708.5</v>
      </c>
      <c r="J60" s="3"/>
    </row>
    <row r="61" spans="1:10" s="4" customFormat="1" ht="15.75">
      <c r="A61" s="28" t="s">
        <v>61</v>
      </c>
      <c r="B61" s="12">
        <v>51</v>
      </c>
      <c r="C61" s="133">
        <f>C62+C65</f>
        <v>0</v>
      </c>
      <c r="D61" s="170">
        <f>D62+D65</f>
        <v>0</v>
      </c>
      <c r="E61" s="15"/>
      <c r="F61" s="27" t="s">
        <v>77</v>
      </c>
      <c r="G61" s="9">
        <v>137</v>
      </c>
      <c r="H61" s="162">
        <v>144175.19</v>
      </c>
      <c r="I61" s="153">
        <v>139323.46</v>
      </c>
      <c r="J61" s="3"/>
    </row>
    <row r="62" spans="1:10" s="4" customFormat="1" ht="15.75">
      <c r="A62" s="29" t="s">
        <v>62</v>
      </c>
      <c r="B62" s="12">
        <v>52</v>
      </c>
      <c r="C62" s="133">
        <f>C63+C64</f>
        <v>0</v>
      </c>
      <c r="D62" s="170">
        <f>D63+D64</f>
        <v>0</v>
      </c>
      <c r="E62" s="14"/>
      <c r="F62" s="29" t="s">
        <v>78</v>
      </c>
      <c r="G62" s="9">
        <v>138</v>
      </c>
      <c r="H62" s="162">
        <v>9989.01</v>
      </c>
      <c r="I62" s="153">
        <v>13304.2</v>
      </c>
      <c r="J62" s="3"/>
    </row>
    <row r="63" spans="1:10" s="4" customFormat="1" ht="15.75">
      <c r="A63" s="29" t="s">
        <v>47</v>
      </c>
      <c r="B63" s="12">
        <v>53</v>
      </c>
      <c r="C63" s="59"/>
      <c r="D63" s="168"/>
      <c r="E63" s="15"/>
      <c r="F63" s="28" t="s">
        <v>79</v>
      </c>
      <c r="G63" s="9">
        <v>139</v>
      </c>
      <c r="H63" s="163">
        <v>57631.22</v>
      </c>
      <c r="I63" s="154">
        <v>60381.88</v>
      </c>
      <c r="J63" s="3"/>
    </row>
    <row r="64" spans="1:10" s="4" customFormat="1" ht="15.75">
      <c r="A64" s="29" t="s">
        <v>63</v>
      </c>
      <c r="B64" s="12">
        <v>54</v>
      </c>
      <c r="C64" s="59"/>
      <c r="D64" s="168"/>
      <c r="E64" s="14"/>
      <c r="F64" s="22" t="s">
        <v>80</v>
      </c>
      <c r="G64" s="9">
        <v>140</v>
      </c>
      <c r="H64" s="164">
        <f>H65+H66</f>
        <v>16590659.33</v>
      </c>
      <c r="I64" s="155">
        <f>I65+I66</f>
        <v>16844239.13</v>
      </c>
      <c r="J64" s="3"/>
    </row>
    <row r="65" spans="1:10" s="4" customFormat="1" ht="15.75">
      <c r="A65" s="29" t="s">
        <v>49</v>
      </c>
      <c r="B65" s="12">
        <v>55</v>
      </c>
      <c r="C65" s="59"/>
      <c r="D65" s="168"/>
      <c r="E65" s="15"/>
      <c r="F65" s="28" t="s">
        <v>81</v>
      </c>
      <c r="G65" s="9">
        <v>141</v>
      </c>
      <c r="H65" s="162"/>
      <c r="I65" s="153"/>
      <c r="J65" s="3"/>
    </row>
    <row r="66" spans="1:10" s="4" customFormat="1" ht="22.5">
      <c r="A66" s="39" t="s">
        <v>107</v>
      </c>
      <c r="B66" s="12">
        <v>56</v>
      </c>
      <c r="C66" s="133">
        <f>C67+C70</f>
        <v>0</v>
      </c>
      <c r="D66" s="170">
        <f>D67+D70</f>
        <v>0</v>
      </c>
      <c r="E66" s="14"/>
      <c r="F66" s="28" t="s">
        <v>82</v>
      </c>
      <c r="G66" s="9">
        <v>142</v>
      </c>
      <c r="H66" s="161">
        <f>H67+H68</f>
        <v>16590659.33</v>
      </c>
      <c r="I66" s="135">
        <f>I67+I68</f>
        <v>16844239.13</v>
      </c>
      <c r="J66" s="3"/>
    </row>
    <row r="67" spans="1:10" s="4" customFormat="1" ht="15.75">
      <c r="A67" s="29" t="s">
        <v>62</v>
      </c>
      <c r="B67" s="12">
        <v>57</v>
      </c>
      <c r="C67" s="59"/>
      <c r="D67" s="168"/>
      <c r="E67" s="15"/>
      <c r="F67" s="29" t="s">
        <v>83</v>
      </c>
      <c r="G67" s="51">
        <v>143</v>
      </c>
      <c r="H67" s="162">
        <v>15763865.13</v>
      </c>
      <c r="I67" s="61">
        <v>16049459.27</v>
      </c>
      <c r="J67" s="3"/>
    </row>
    <row r="68" spans="1:10" s="4" customFormat="1" ht="15.75">
      <c r="A68" s="29" t="s">
        <v>47</v>
      </c>
      <c r="B68" s="12">
        <v>58</v>
      </c>
      <c r="C68" s="59"/>
      <c r="D68" s="168"/>
      <c r="E68" s="14"/>
      <c r="F68" s="29" t="s">
        <v>84</v>
      </c>
      <c r="G68" s="51">
        <v>144</v>
      </c>
      <c r="H68" s="162">
        <v>826794.2</v>
      </c>
      <c r="I68" s="153">
        <v>794779.86</v>
      </c>
      <c r="J68" s="3"/>
    </row>
    <row r="69" spans="1:9" s="4" customFormat="1" ht="12.75">
      <c r="A69" s="29" t="s">
        <v>63</v>
      </c>
      <c r="B69" s="12">
        <v>59</v>
      </c>
      <c r="C69" s="59"/>
      <c r="D69" s="168"/>
      <c r="E69" s="13"/>
      <c r="F69" s="31"/>
      <c r="G69" s="32"/>
      <c r="H69" s="62"/>
      <c r="I69" s="61"/>
    </row>
    <row r="70" spans="1:10" s="4" customFormat="1" ht="15.75">
      <c r="A70" s="29" t="s">
        <v>49</v>
      </c>
      <c r="B70" s="12">
        <v>60</v>
      </c>
      <c r="C70" s="59"/>
      <c r="D70" s="168"/>
      <c r="E70" s="14"/>
      <c r="F70" s="18"/>
      <c r="G70" s="33"/>
      <c r="H70" s="162"/>
      <c r="I70" s="156"/>
      <c r="J70" s="3"/>
    </row>
    <row r="71" spans="1:9" s="4" customFormat="1" ht="12.75">
      <c r="A71" s="28" t="s">
        <v>108</v>
      </c>
      <c r="B71" s="12">
        <v>61</v>
      </c>
      <c r="C71" s="133">
        <f>C72+C75+C76+C77</f>
        <v>90234.82</v>
      </c>
      <c r="D71" s="170">
        <f>D72+D75+D76+D77</f>
        <v>89707.55</v>
      </c>
      <c r="E71" s="13"/>
      <c r="F71" s="18"/>
      <c r="G71" s="19"/>
      <c r="H71" s="62"/>
      <c r="I71" s="61"/>
    </row>
    <row r="72" spans="1:9" s="4" customFormat="1" ht="12.75">
      <c r="A72" s="29" t="s">
        <v>64</v>
      </c>
      <c r="B72" s="12">
        <v>62</v>
      </c>
      <c r="C72" s="133">
        <f>C73</f>
        <v>25349.16</v>
      </c>
      <c r="D72" s="170">
        <f>D73</f>
        <v>18771.92</v>
      </c>
      <c r="E72" s="13"/>
      <c r="F72" s="11"/>
      <c r="G72" s="10"/>
      <c r="H72" s="64"/>
      <c r="I72" s="157"/>
    </row>
    <row r="73" spans="1:9" s="4" customFormat="1" ht="12.75">
      <c r="A73" s="29" t="s">
        <v>65</v>
      </c>
      <c r="B73" s="12">
        <v>63</v>
      </c>
      <c r="C73" s="59">
        <v>25349.16</v>
      </c>
      <c r="D73" s="168">
        <v>18771.92</v>
      </c>
      <c r="E73" s="13"/>
      <c r="F73" s="16"/>
      <c r="G73" s="10"/>
      <c r="H73" s="64"/>
      <c r="I73" s="157"/>
    </row>
    <row r="74" spans="1:9" s="4" customFormat="1" ht="12.75">
      <c r="A74" s="29" t="s">
        <v>48</v>
      </c>
      <c r="B74" s="12">
        <v>64</v>
      </c>
      <c r="C74" s="59"/>
      <c r="D74" s="168"/>
      <c r="E74" s="13"/>
      <c r="F74" s="11"/>
      <c r="G74" s="10"/>
      <c r="H74" s="64"/>
      <c r="I74" s="157"/>
    </row>
    <row r="75" spans="1:9" s="4" customFormat="1" ht="33.75">
      <c r="A75" s="30" t="s">
        <v>109</v>
      </c>
      <c r="B75" s="12">
        <v>65</v>
      </c>
      <c r="C75" s="72">
        <v>12416.28</v>
      </c>
      <c r="D75" s="168">
        <v>20901.97</v>
      </c>
      <c r="E75" s="13"/>
      <c r="F75" s="16"/>
      <c r="G75" s="10"/>
      <c r="H75" s="64"/>
      <c r="I75" s="157"/>
    </row>
    <row r="76" spans="1:9" s="4" customFormat="1" ht="12.75">
      <c r="A76" s="29" t="s">
        <v>66</v>
      </c>
      <c r="B76" s="12">
        <v>66</v>
      </c>
      <c r="C76" s="59">
        <v>52469.38</v>
      </c>
      <c r="D76" s="168">
        <v>50033.66</v>
      </c>
      <c r="E76" s="13"/>
      <c r="F76" s="11"/>
      <c r="G76" s="10"/>
      <c r="H76" s="64"/>
      <c r="I76" s="157"/>
    </row>
    <row r="77" spans="1:9" s="2" customFormat="1" ht="12.75">
      <c r="A77" s="29" t="s">
        <v>67</v>
      </c>
      <c r="B77" s="12">
        <v>67</v>
      </c>
      <c r="C77" s="59"/>
      <c r="D77" s="168"/>
      <c r="E77" s="13"/>
      <c r="F77" s="16"/>
      <c r="G77" s="19"/>
      <c r="H77" s="162"/>
      <c r="I77" s="158"/>
    </row>
    <row r="78" spans="1:9" s="2" customFormat="1" ht="12.75">
      <c r="A78" s="22" t="s">
        <v>68</v>
      </c>
      <c r="B78" s="12">
        <v>68</v>
      </c>
      <c r="C78" s="138">
        <f>C79</f>
        <v>323782.06</v>
      </c>
      <c r="D78" s="169">
        <f>D79</f>
        <v>157882.27</v>
      </c>
      <c r="E78" s="13"/>
      <c r="F78" s="11"/>
      <c r="G78" s="10"/>
      <c r="H78" s="64"/>
      <c r="I78" s="157"/>
    </row>
    <row r="79" spans="1:9" s="2" customFormat="1" ht="12.75">
      <c r="A79" s="28" t="s">
        <v>69</v>
      </c>
      <c r="B79" s="12">
        <v>69</v>
      </c>
      <c r="C79" s="133">
        <f>C90</f>
        <v>323782.06</v>
      </c>
      <c r="D79" s="170">
        <f>D90</f>
        <v>157882.27</v>
      </c>
      <c r="E79" s="15"/>
      <c r="F79" s="16"/>
      <c r="G79" s="19"/>
      <c r="H79" s="68"/>
      <c r="I79" s="159"/>
    </row>
    <row r="80" spans="1:9" s="2" customFormat="1" ht="12.75">
      <c r="A80" s="29" t="s">
        <v>35</v>
      </c>
      <c r="B80" s="12">
        <v>70</v>
      </c>
      <c r="C80" s="133">
        <f>SUM(C81:C84)</f>
        <v>0</v>
      </c>
      <c r="D80" s="170">
        <f>SUM(D81:D84)</f>
        <v>0</v>
      </c>
      <c r="E80" s="15"/>
      <c r="F80" s="16"/>
      <c r="G80" s="19"/>
      <c r="H80" s="68"/>
      <c r="I80" s="159"/>
    </row>
    <row r="81" spans="1:9" s="2" customFormat="1" ht="12.75">
      <c r="A81" s="29" t="s">
        <v>37</v>
      </c>
      <c r="B81" s="12">
        <v>71</v>
      </c>
      <c r="C81" s="59"/>
      <c r="D81" s="168"/>
      <c r="E81" s="15"/>
      <c r="F81" s="16"/>
      <c r="G81" s="19"/>
      <c r="H81" s="68"/>
      <c r="I81" s="159"/>
    </row>
    <row r="82" spans="1:9" s="2" customFormat="1" ht="12.75">
      <c r="A82" s="29" t="s">
        <v>39</v>
      </c>
      <c r="B82" s="12">
        <v>72</v>
      </c>
      <c r="C82" s="59"/>
      <c r="D82" s="168"/>
      <c r="E82" s="15"/>
      <c r="F82" s="16"/>
      <c r="G82" s="19"/>
      <c r="H82" s="68"/>
      <c r="I82" s="159"/>
    </row>
    <row r="83" spans="1:9" s="2" customFormat="1" ht="12.75">
      <c r="A83" s="29" t="s">
        <v>41</v>
      </c>
      <c r="B83" s="12">
        <v>73</v>
      </c>
      <c r="C83" s="59"/>
      <c r="D83" s="168"/>
      <c r="E83" s="15"/>
      <c r="F83" s="16"/>
      <c r="G83" s="19"/>
      <c r="H83" s="68"/>
      <c r="I83" s="159"/>
    </row>
    <row r="84" spans="1:9" s="2" customFormat="1" ht="12.75">
      <c r="A84" s="29" t="s">
        <v>70</v>
      </c>
      <c r="B84" s="12">
        <v>74</v>
      </c>
      <c r="C84" s="59"/>
      <c r="D84" s="168"/>
      <c r="E84" s="15"/>
      <c r="F84" s="16"/>
      <c r="G84" s="19"/>
      <c r="H84" s="68"/>
      <c r="I84" s="159"/>
    </row>
    <row r="85" spans="1:9" s="2" customFormat="1" ht="12.75">
      <c r="A85" s="29" t="s">
        <v>45</v>
      </c>
      <c r="B85" s="12">
        <v>75</v>
      </c>
      <c r="C85" s="133">
        <f>SUM(C86:C89)</f>
        <v>0</v>
      </c>
      <c r="D85" s="170">
        <f>SUM(D86:D89)</f>
        <v>0</v>
      </c>
      <c r="E85" s="15"/>
      <c r="F85" s="16"/>
      <c r="G85" s="19"/>
      <c r="H85" s="68"/>
      <c r="I85" s="159"/>
    </row>
    <row r="86" spans="1:9" ht="12.75">
      <c r="A86" s="29" t="s">
        <v>37</v>
      </c>
      <c r="B86" s="12">
        <v>76</v>
      </c>
      <c r="C86" s="59"/>
      <c r="D86" s="168"/>
      <c r="E86" s="5"/>
      <c r="F86" s="16"/>
      <c r="G86" s="19"/>
      <c r="H86" s="68"/>
      <c r="I86" s="159"/>
    </row>
    <row r="87" spans="1:9" ht="12.75">
      <c r="A87" s="29" t="s">
        <v>39</v>
      </c>
      <c r="B87" s="12">
        <v>77</v>
      </c>
      <c r="C87" s="59"/>
      <c r="D87" s="168"/>
      <c r="E87" s="5"/>
      <c r="F87" s="16"/>
      <c r="G87" s="19"/>
      <c r="H87" s="68"/>
      <c r="I87" s="159"/>
    </row>
    <row r="88" spans="1:9" ht="12.75">
      <c r="A88" s="29" t="s">
        <v>41</v>
      </c>
      <c r="B88" s="12">
        <v>78</v>
      </c>
      <c r="C88" s="59"/>
      <c r="D88" s="168"/>
      <c r="E88" s="5"/>
      <c r="F88" s="16"/>
      <c r="G88" s="19"/>
      <c r="H88" s="68"/>
      <c r="I88" s="159"/>
    </row>
    <row r="89" spans="1:9" ht="12.75">
      <c r="A89" s="29" t="s">
        <v>70</v>
      </c>
      <c r="B89" s="12">
        <v>79</v>
      </c>
      <c r="C89" s="60"/>
      <c r="D89" s="62"/>
      <c r="E89" s="1"/>
      <c r="F89" s="16"/>
      <c r="G89" s="19"/>
      <c r="H89" s="68"/>
      <c r="I89" s="159"/>
    </row>
    <row r="90" spans="1:9" ht="12.75">
      <c r="A90" s="29" t="s">
        <v>71</v>
      </c>
      <c r="B90" s="50">
        <v>80</v>
      </c>
      <c r="C90" s="134">
        <f>C91</f>
        <v>323782.06</v>
      </c>
      <c r="D90" s="173">
        <f>D91</f>
        <v>157882.27</v>
      </c>
      <c r="E90" s="1"/>
      <c r="F90" s="16"/>
      <c r="G90" s="19"/>
      <c r="H90" s="68"/>
      <c r="I90" s="159"/>
    </row>
    <row r="91" spans="1:9" ht="12.75">
      <c r="A91" s="29" t="s">
        <v>72</v>
      </c>
      <c r="B91" s="50">
        <v>81</v>
      </c>
      <c r="C91" s="60">
        <v>323782.06</v>
      </c>
      <c r="D91" s="61">
        <v>157882.27</v>
      </c>
      <c r="E91" s="1"/>
      <c r="F91" s="16"/>
      <c r="G91" s="19"/>
      <c r="H91" s="68"/>
      <c r="I91" s="159"/>
    </row>
    <row r="92" spans="1:9" ht="12.75">
      <c r="A92" s="29" t="s">
        <v>73</v>
      </c>
      <c r="B92" s="50">
        <v>82</v>
      </c>
      <c r="C92" s="60"/>
      <c r="D92" s="61"/>
      <c r="E92" s="1"/>
      <c r="F92" s="16"/>
      <c r="G92" s="19"/>
      <c r="H92" s="68"/>
      <c r="I92" s="159"/>
    </row>
    <row r="93" spans="1:9" ht="12.75">
      <c r="A93" s="29" t="s">
        <v>74</v>
      </c>
      <c r="B93" s="50">
        <v>83</v>
      </c>
      <c r="C93" s="60"/>
      <c r="D93" s="61"/>
      <c r="E93" s="1"/>
      <c r="F93" s="16"/>
      <c r="G93" s="19"/>
      <c r="H93" s="68"/>
      <c r="I93" s="159"/>
    </row>
    <row r="94" spans="1:9" ht="12.75">
      <c r="A94" s="28" t="s">
        <v>75</v>
      </c>
      <c r="B94" s="50">
        <v>84</v>
      </c>
      <c r="C94" s="63"/>
      <c r="D94" s="62"/>
      <c r="E94" s="1"/>
      <c r="F94" s="16"/>
      <c r="G94" s="19"/>
      <c r="H94" s="68"/>
      <c r="I94" s="159"/>
    </row>
    <row r="95" spans="1:9" ht="12.75">
      <c r="A95" s="42" t="s">
        <v>76</v>
      </c>
      <c r="B95" s="50">
        <v>85</v>
      </c>
      <c r="C95" s="141">
        <v>6971.19</v>
      </c>
      <c r="D95" s="142">
        <v>5307.23</v>
      </c>
      <c r="E95" s="1"/>
      <c r="F95" s="43"/>
      <c r="G95" s="44"/>
      <c r="H95" s="165"/>
      <c r="I95" s="160"/>
    </row>
    <row r="96" spans="1:9" ht="12.75">
      <c r="A96" s="42" t="s">
        <v>126</v>
      </c>
      <c r="B96" s="50">
        <v>86</v>
      </c>
      <c r="C96" s="141"/>
      <c r="D96" s="142"/>
      <c r="E96" s="1"/>
      <c r="F96" s="16"/>
      <c r="G96" s="19"/>
      <c r="H96" s="68"/>
      <c r="I96" s="67"/>
    </row>
    <row r="97" spans="1:9" ht="13.5" thickBot="1">
      <c r="A97" s="45" t="s">
        <v>127</v>
      </c>
      <c r="B97" s="52">
        <v>87</v>
      </c>
      <c r="C97" s="143"/>
      <c r="D97" s="144"/>
      <c r="E97" s="1"/>
      <c r="F97" s="43"/>
      <c r="G97" s="44"/>
      <c r="H97" s="47"/>
      <c r="I97" s="46"/>
    </row>
    <row r="98" spans="1:9" ht="13.5" thickBot="1">
      <c r="A98" s="37" t="s">
        <v>99</v>
      </c>
      <c r="B98" s="53">
        <v>88</v>
      </c>
      <c r="C98" s="145">
        <f>SUM(C11+C53+C96+C97)</f>
        <v>17583118.87</v>
      </c>
      <c r="D98" s="145">
        <f>SUM(D11+D53+D96+D97)</f>
        <v>17691892.9</v>
      </c>
      <c r="F98" s="48" t="s">
        <v>100</v>
      </c>
      <c r="G98" s="49">
        <v>145</v>
      </c>
      <c r="H98" s="265">
        <f>SUM(H11+H23)</f>
        <v>17583118.87</v>
      </c>
      <c r="I98" s="266">
        <f>SUM(I11+I23)</f>
        <v>17691892.9</v>
      </c>
    </row>
    <row r="99" spans="4:6" ht="12.75">
      <c r="D99" s="5"/>
      <c r="F99" s="1"/>
    </row>
    <row r="100" spans="4:6" ht="12.75">
      <c r="D100" s="5"/>
      <c r="F100" s="1"/>
    </row>
    <row r="101" spans="1:9" ht="12.75">
      <c r="A101" s="71" t="s">
        <v>350</v>
      </c>
      <c r="D101" s="1"/>
      <c r="F101" s="132" t="s">
        <v>353</v>
      </c>
      <c r="H101" t="s">
        <v>354</v>
      </c>
      <c r="I101" s="70"/>
    </row>
    <row r="102" spans="4:8" ht="12.75">
      <c r="D102" s="1"/>
      <c r="F102" s="1" t="s">
        <v>353</v>
      </c>
      <c r="H102" t="s">
        <v>351</v>
      </c>
    </row>
    <row r="103" spans="4:8" ht="12.75">
      <c r="D103" s="1"/>
      <c r="F103" s="1"/>
      <c r="H103" s="131" t="s">
        <v>352</v>
      </c>
    </row>
    <row r="104" spans="4:9" ht="12.75">
      <c r="D104" s="1"/>
      <c r="F104" s="1"/>
      <c r="G104" s="92"/>
      <c r="H104" s="131"/>
      <c r="I104" s="92"/>
    </row>
    <row r="105" spans="4:9" ht="12.75">
      <c r="D105" s="1"/>
      <c r="F105" s="1"/>
      <c r="G105" s="92"/>
      <c r="H105" s="92"/>
      <c r="I105" s="92"/>
    </row>
    <row r="106" spans="4:6" ht="12.75">
      <c r="D106" s="1"/>
      <c r="F106" s="1"/>
    </row>
    <row r="107" spans="4:6" ht="12.75">
      <c r="D107" s="1"/>
      <c r="F107" s="1"/>
    </row>
    <row r="108" spans="4:6" ht="12.75">
      <c r="D108" s="1"/>
      <c r="F108" s="1"/>
    </row>
  </sheetData>
  <sheetProtection/>
  <mergeCells count="6">
    <mergeCell ref="H8:I8"/>
    <mergeCell ref="A8:B9"/>
    <mergeCell ref="F8:G9"/>
    <mergeCell ref="A10:B10"/>
    <mergeCell ref="F10:G10"/>
    <mergeCell ref="C8:D8"/>
  </mergeCells>
  <printOptions horizontalCentered="1"/>
  <pageMargins left="0.6299212598425197" right="0.3937007874015748" top="0.3937007874015748" bottom="0.2755905511811024" header="0.2755905511811024" footer="0.1968503937007874"/>
  <pageSetup horizontalDpi="600" verticalDpi="600" orientation="landscape" paperSize="9" scale="75" r:id="rId2"/>
  <rowBreaks count="2" manualBreakCount="2">
    <brk id="40" max="8" man="1"/>
    <brk id="7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61" sqref="H61"/>
    </sheetView>
  </sheetViews>
  <sheetFormatPr defaultColWidth="9.00390625" defaultRowHeight="12.75"/>
  <cols>
    <col min="1" max="1" width="71.625" style="0" customWidth="1"/>
    <col min="2" max="2" width="9.125" style="0" customWidth="1"/>
    <col min="3" max="4" width="23.25390625" style="0" customWidth="1"/>
  </cols>
  <sheetData>
    <row r="1" spans="2:4" ht="21" customHeight="1">
      <c r="B1" s="277" t="s">
        <v>135</v>
      </c>
      <c r="C1" s="277"/>
      <c r="D1" s="277"/>
    </row>
    <row r="2" spans="1:4" ht="19.5" customHeight="1">
      <c r="A2" s="74" t="s">
        <v>136</v>
      </c>
      <c r="B2" s="278" t="s">
        <v>137</v>
      </c>
      <c r="C2" s="278"/>
      <c r="D2" s="278"/>
    </row>
    <row r="3" spans="1:4" ht="19.5" customHeight="1">
      <c r="A3" s="74" t="s">
        <v>138</v>
      </c>
      <c r="B3" s="278" t="s">
        <v>139</v>
      </c>
      <c r="C3" s="278"/>
      <c r="D3" s="278"/>
    </row>
    <row r="4" spans="1:3" ht="19.5" customHeight="1">
      <c r="A4" s="74" t="s">
        <v>140</v>
      </c>
      <c r="B4" s="75"/>
      <c r="C4" s="75"/>
    </row>
    <row r="5" spans="1:4" ht="19.5" customHeight="1">
      <c r="A5" s="76" t="s">
        <v>141</v>
      </c>
      <c r="B5" s="77"/>
      <c r="C5" s="77"/>
      <c r="D5" s="78"/>
    </row>
    <row r="6" ht="13.5" thickBot="1">
      <c r="D6" s="79"/>
    </row>
    <row r="7" spans="1:4" ht="12.75">
      <c r="A7" s="279" t="s">
        <v>243</v>
      </c>
      <c r="B7" s="281"/>
      <c r="C7" s="283" t="s">
        <v>355</v>
      </c>
      <c r="D7" s="284"/>
    </row>
    <row r="8" spans="1:4" ht="12.75">
      <c r="A8" s="280"/>
      <c r="B8" s="282"/>
      <c r="C8" s="130" t="s">
        <v>348</v>
      </c>
      <c r="D8" s="80" t="s">
        <v>349</v>
      </c>
    </row>
    <row r="9" spans="1:4" ht="16.5" thickBot="1">
      <c r="A9" s="181">
        <v>1</v>
      </c>
      <c r="B9" s="183"/>
      <c r="C9" s="184">
        <v>3</v>
      </c>
      <c r="D9" s="182">
        <v>2</v>
      </c>
    </row>
    <row r="10" spans="1:4" ht="25.5" customHeight="1">
      <c r="A10" s="81" t="s">
        <v>142</v>
      </c>
      <c r="B10" s="82" t="s">
        <v>86</v>
      </c>
      <c r="C10" s="200">
        <f>C12+C14+C15+C13+C16</f>
        <v>7402011.859999999</v>
      </c>
      <c r="D10" s="188">
        <f>D12+D14+D15+D13+D16</f>
        <v>6714292.04</v>
      </c>
    </row>
    <row r="11" spans="1:4" ht="12.75" customHeight="1">
      <c r="A11" s="83" t="s">
        <v>143</v>
      </c>
      <c r="B11" s="82" t="s">
        <v>87</v>
      </c>
      <c r="C11" s="201"/>
      <c r="D11" s="189"/>
    </row>
    <row r="12" spans="1:4" ht="15.75" customHeight="1">
      <c r="A12" s="84" t="s">
        <v>144</v>
      </c>
      <c r="B12" s="82" t="s">
        <v>88</v>
      </c>
      <c r="C12" s="185">
        <v>1180043.68</v>
      </c>
      <c r="D12" s="190">
        <v>1235360.54</v>
      </c>
    </row>
    <row r="13" spans="1:4" ht="24.75" customHeight="1">
      <c r="A13" s="84" t="s">
        <v>145</v>
      </c>
      <c r="B13" s="82" t="s">
        <v>89</v>
      </c>
      <c r="C13" s="185"/>
      <c r="D13" s="190"/>
    </row>
    <row r="14" spans="1:4" ht="15.75" customHeight="1">
      <c r="A14" s="84" t="s">
        <v>146</v>
      </c>
      <c r="B14" s="82" t="s">
        <v>90</v>
      </c>
      <c r="C14" s="185"/>
      <c r="D14" s="190"/>
    </row>
    <row r="15" spans="1:4" ht="18" customHeight="1">
      <c r="A15" s="84" t="s">
        <v>147</v>
      </c>
      <c r="B15" s="82" t="s">
        <v>91</v>
      </c>
      <c r="C15" s="185"/>
      <c r="D15" s="191"/>
    </row>
    <row r="16" spans="1:4" ht="15.75">
      <c r="A16" s="84" t="s">
        <v>148</v>
      </c>
      <c r="B16" s="82" t="s">
        <v>92</v>
      </c>
      <c r="C16" s="202">
        <f>SUM(C17:C18)</f>
        <v>6221968.18</v>
      </c>
      <c r="D16" s="192">
        <f>SUM(D17:D18)</f>
        <v>5478931.5</v>
      </c>
    </row>
    <row r="17" spans="1:4" ht="15.75">
      <c r="A17" s="85" t="s">
        <v>149</v>
      </c>
      <c r="B17" s="82" t="s">
        <v>93</v>
      </c>
      <c r="C17" s="185">
        <v>5945000</v>
      </c>
      <c r="D17" s="192">
        <v>5365000</v>
      </c>
    </row>
    <row r="18" spans="1:4" ht="15.75">
      <c r="A18" s="86" t="s">
        <v>150</v>
      </c>
      <c r="B18" s="82" t="s">
        <v>94</v>
      </c>
      <c r="C18" s="185">
        <v>276968.18</v>
      </c>
      <c r="D18" s="192">
        <v>113931.5</v>
      </c>
    </row>
    <row r="19" spans="1:4" ht="15.75">
      <c r="A19" s="81" t="s">
        <v>151</v>
      </c>
      <c r="B19" s="82" t="s">
        <v>152</v>
      </c>
      <c r="C19" s="187">
        <f>C20+C21+C22+C23+C25+C26+C28+C29</f>
        <v>7709304.27</v>
      </c>
      <c r="D19" s="193">
        <f>D20+D21+D22+D23+D25+D26+D28+D29</f>
        <v>7616049.399999999</v>
      </c>
    </row>
    <row r="20" spans="1:4" ht="15.75">
      <c r="A20" s="84" t="s">
        <v>153</v>
      </c>
      <c r="B20" s="82" t="s">
        <v>154</v>
      </c>
      <c r="C20" s="185">
        <v>843954.85</v>
      </c>
      <c r="D20" s="190">
        <v>870956.15</v>
      </c>
    </row>
    <row r="21" spans="1:4" ht="15.75">
      <c r="A21" s="84" t="s">
        <v>155</v>
      </c>
      <c r="B21" s="82" t="s">
        <v>156</v>
      </c>
      <c r="C21" s="185">
        <v>424540.79</v>
      </c>
      <c r="D21" s="190">
        <v>517376.5</v>
      </c>
    </row>
    <row r="22" spans="1:4" ht="15.75">
      <c r="A22" s="84" t="s">
        <v>157</v>
      </c>
      <c r="B22" s="82" t="s">
        <v>158</v>
      </c>
      <c r="C22" s="186">
        <v>2101070.7</v>
      </c>
      <c r="D22" s="194">
        <v>2086416.92</v>
      </c>
    </row>
    <row r="23" spans="1:4" ht="15.75">
      <c r="A23" s="84" t="s">
        <v>159</v>
      </c>
      <c r="B23" s="82" t="s">
        <v>160</v>
      </c>
      <c r="C23" s="185">
        <v>269377.77</v>
      </c>
      <c r="D23" s="190">
        <v>326381.14</v>
      </c>
    </row>
    <row r="24" spans="1:4" ht="15.75">
      <c r="A24" s="83" t="s">
        <v>161</v>
      </c>
      <c r="B24" s="82" t="s">
        <v>162</v>
      </c>
      <c r="C24" s="185"/>
      <c r="D24" s="190"/>
    </row>
    <row r="25" spans="1:4" ht="15.75">
      <c r="A25" s="84" t="s">
        <v>163</v>
      </c>
      <c r="B25" s="82" t="s">
        <v>164</v>
      </c>
      <c r="C25" s="186">
        <v>3422944.26</v>
      </c>
      <c r="D25" s="190">
        <v>3217235.37</v>
      </c>
    </row>
    <row r="26" spans="1:4" ht="15.75">
      <c r="A26" s="84" t="s">
        <v>165</v>
      </c>
      <c r="B26" s="82" t="s">
        <v>166</v>
      </c>
      <c r="C26" s="203">
        <v>624075.74</v>
      </c>
      <c r="D26" s="195">
        <v>566227.44</v>
      </c>
    </row>
    <row r="27" spans="1:4" ht="15">
      <c r="A27" s="87" t="s">
        <v>167</v>
      </c>
      <c r="B27" s="82" t="s">
        <v>168</v>
      </c>
      <c r="C27" s="204">
        <v>279635.87</v>
      </c>
      <c r="D27" s="196">
        <v>254905.35</v>
      </c>
    </row>
    <row r="28" spans="1:4" ht="15.75">
      <c r="A28" s="84" t="s">
        <v>169</v>
      </c>
      <c r="B28" s="82" t="s">
        <v>170</v>
      </c>
      <c r="C28" s="203">
        <v>23340.16</v>
      </c>
      <c r="D28" s="195">
        <v>31455.88</v>
      </c>
    </row>
    <row r="29" spans="1:4" ht="15.75">
      <c r="A29" s="84" t="s">
        <v>171</v>
      </c>
      <c r="B29" s="82" t="s">
        <v>172</v>
      </c>
      <c r="C29" s="185"/>
      <c r="D29" s="190"/>
    </row>
    <row r="30" spans="1:4" ht="15.75">
      <c r="A30" s="81" t="s">
        <v>173</v>
      </c>
      <c r="B30" s="82" t="s">
        <v>174</v>
      </c>
      <c r="C30" s="187">
        <f>C10-C19</f>
        <v>-307292.41000000015</v>
      </c>
      <c r="D30" s="197">
        <f>D10-D19</f>
        <v>-901757.3599999994</v>
      </c>
    </row>
    <row r="31" spans="1:4" ht="15.75">
      <c r="A31" s="81" t="s">
        <v>175</v>
      </c>
      <c r="B31" s="82" t="s">
        <v>176</v>
      </c>
      <c r="C31" s="187">
        <f>C32+C33+C35</f>
        <v>741176.92</v>
      </c>
      <c r="D31" s="197">
        <f>D32+D33+D35</f>
        <v>816650.61</v>
      </c>
    </row>
    <row r="32" spans="1:4" ht="15.75">
      <c r="A32" s="84" t="s">
        <v>177</v>
      </c>
      <c r="B32" s="82" t="s">
        <v>178</v>
      </c>
      <c r="C32" s="185">
        <v>1</v>
      </c>
      <c r="D32" s="190"/>
    </row>
    <row r="33" spans="1:4" ht="15.75">
      <c r="A33" s="84" t="s">
        <v>179</v>
      </c>
      <c r="B33" s="82" t="s">
        <v>180</v>
      </c>
      <c r="C33" s="185"/>
      <c r="D33" s="190"/>
    </row>
    <row r="34" spans="1:4" ht="15.75">
      <c r="A34" s="84" t="s">
        <v>181</v>
      </c>
      <c r="B34" s="82" t="s">
        <v>182</v>
      </c>
      <c r="C34" s="185"/>
      <c r="D34" s="190"/>
    </row>
    <row r="35" spans="1:4" ht="15.75">
      <c r="A35" s="84" t="s">
        <v>183</v>
      </c>
      <c r="B35" s="82" t="s">
        <v>184</v>
      </c>
      <c r="C35" s="185">
        <v>741175.92</v>
      </c>
      <c r="D35" s="190">
        <v>816650.61</v>
      </c>
    </row>
    <row r="36" spans="1:4" ht="15.75">
      <c r="A36" s="81" t="s">
        <v>185</v>
      </c>
      <c r="B36" s="82" t="s">
        <v>186</v>
      </c>
      <c r="C36" s="187">
        <f>C39+C38</f>
        <v>162855.37</v>
      </c>
      <c r="D36" s="197">
        <f>D37+D38+D39</f>
        <v>171812.89</v>
      </c>
    </row>
    <row r="37" spans="1:6" ht="15.75">
      <c r="A37" s="84" t="s">
        <v>187</v>
      </c>
      <c r="B37" s="82" t="s">
        <v>188</v>
      </c>
      <c r="C37" s="185"/>
      <c r="D37" s="190"/>
      <c r="E37" s="88"/>
      <c r="F37" s="88"/>
    </row>
    <row r="38" spans="1:4" ht="15.75">
      <c r="A38" s="84" t="s">
        <v>189</v>
      </c>
      <c r="B38" s="82" t="s">
        <v>190</v>
      </c>
      <c r="C38" s="185"/>
      <c r="D38" s="190"/>
    </row>
    <row r="39" spans="1:4" ht="15.75">
      <c r="A39" s="84" t="s">
        <v>191</v>
      </c>
      <c r="B39" s="82" t="s">
        <v>192</v>
      </c>
      <c r="C39" s="185">
        <v>162855.37</v>
      </c>
      <c r="D39" s="190">
        <v>171812.89</v>
      </c>
    </row>
    <row r="40" spans="1:4" ht="15.75">
      <c r="A40" s="81" t="s">
        <v>193</v>
      </c>
      <c r="B40" s="82" t="s">
        <v>194</v>
      </c>
      <c r="C40" s="187">
        <f>C31+C30-C36</f>
        <v>271029.1399999999</v>
      </c>
      <c r="D40" s="197">
        <f>D31+D30-D36</f>
        <v>-256919.63999999943</v>
      </c>
    </row>
    <row r="41" spans="1:4" ht="15.75">
      <c r="A41" s="81" t="s">
        <v>195</v>
      </c>
      <c r="B41" s="82" t="s">
        <v>196</v>
      </c>
      <c r="C41" s="187">
        <f>C47</f>
        <v>872.36</v>
      </c>
      <c r="D41" s="197">
        <f>D47+D49+D51+D52</f>
        <v>1328.31</v>
      </c>
    </row>
    <row r="42" spans="1:4" ht="15.75">
      <c r="A42" s="84" t="s">
        <v>197</v>
      </c>
      <c r="B42" s="82" t="s">
        <v>198</v>
      </c>
      <c r="C42" s="185"/>
      <c r="D42" s="190"/>
    </row>
    <row r="43" spans="1:4" ht="15.75">
      <c r="A43" s="83" t="s">
        <v>199</v>
      </c>
      <c r="B43" s="82" t="s">
        <v>200</v>
      </c>
      <c r="C43" s="201"/>
      <c r="D43" s="189"/>
    </row>
    <row r="44" spans="1:4" ht="15.75">
      <c r="A44" s="89" t="s">
        <v>201</v>
      </c>
      <c r="B44" s="82" t="s">
        <v>202</v>
      </c>
      <c r="C44" s="201"/>
      <c r="D44" s="189"/>
    </row>
    <row r="45" spans="1:4" ht="15.75">
      <c r="A45" s="83" t="s">
        <v>203</v>
      </c>
      <c r="B45" s="82" t="s">
        <v>204</v>
      </c>
      <c r="C45" s="201"/>
      <c r="D45" s="189"/>
    </row>
    <row r="46" spans="1:4" ht="15.75">
      <c r="A46" s="89" t="s">
        <v>201</v>
      </c>
      <c r="B46" s="82" t="s">
        <v>205</v>
      </c>
      <c r="C46" s="201"/>
      <c r="D46" s="189"/>
    </row>
    <row r="47" spans="1:4" ht="15.75">
      <c r="A47" s="84" t="s">
        <v>206</v>
      </c>
      <c r="B47" s="82" t="s">
        <v>207</v>
      </c>
      <c r="C47" s="201">
        <v>872.36</v>
      </c>
      <c r="D47" s="189">
        <v>1328.31</v>
      </c>
    </row>
    <row r="48" spans="1:4" ht="15.75">
      <c r="A48" s="83" t="s">
        <v>143</v>
      </c>
      <c r="B48" s="82" t="s">
        <v>208</v>
      </c>
      <c r="C48" s="201"/>
      <c r="D48" s="189"/>
    </row>
    <row r="49" spans="1:4" ht="15.75">
      <c r="A49" s="84" t="s">
        <v>209</v>
      </c>
      <c r="B49" s="82" t="s">
        <v>210</v>
      </c>
      <c r="C49" s="185"/>
      <c r="D49" s="190"/>
    </row>
    <row r="50" spans="1:4" ht="15.75">
      <c r="A50" s="87" t="s">
        <v>211</v>
      </c>
      <c r="B50" s="82" t="s">
        <v>212</v>
      </c>
      <c r="C50" s="185"/>
      <c r="D50" s="190"/>
    </row>
    <row r="51" spans="1:4" ht="15.75">
      <c r="A51" s="84" t="s">
        <v>213</v>
      </c>
      <c r="B51" s="82" t="s">
        <v>214</v>
      </c>
      <c r="C51" s="185"/>
      <c r="D51" s="190"/>
    </row>
    <row r="52" spans="1:4" ht="15.75">
      <c r="A52" s="84" t="s">
        <v>215</v>
      </c>
      <c r="B52" s="82" t="s">
        <v>216</v>
      </c>
      <c r="C52" s="185"/>
      <c r="D52" s="190"/>
    </row>
    <row r="53" spans="1:4" ht="15.75">
      <c r="A53" s="81" t="s">
        <v>217</v>
      </c>
      <c r="B53" s="82" t="s">
        <v>218</v>
      </c>
      <c r="C53" s="187">
        <f>C56+C58+C59+C54</f>
        <v>699.48</v>
      </c>
      <c r="D53" s="197">
        <f>D56+D58+D59+D54</f>
        <v>142.81</v>
      </c>
    </row>
    <row r="54" spans="1:4" ht="15.75">
      <c r="A54" s="84" t="s">
        <v>219</v>
      </c>
      <c r="B54" s="82" t="s">
        <v>220</v>
      </c>
      <c r="C54" s="185"/>
      <c r="D54" s="190">
        <v>85.83</v>
      </c>
    </row>
    <row r="55" spans="1:4" ht="15.75">
      <c r="A55" s="83" t="s">
        <v>221</v>
      </c>
      <c r="B55" s="82" t="s">
        <v>222</v>
      </c>
      <c r="C55" s="201"/>
      <c r="D55" s="189"/>
    </row>
    <row r="56" spans="1:4" ht="15.75">
      <c r="A56" s="84" t="s">
        <v>223</v>
      </c>
      <c r="B56" s="82" t="s">
        <v>224</v>
      </c>
      <c r="C56" s="185"/>
      <c r="D56" s="190"/>
    </row>
    <row r="57" spans="1:4" ht="15.75">
      <c r="A57" s="87" t="s">
        <v>225</v>
      </c>
      <c r="B57" s="82" t="s">
        <v>226</v>
      </c>
      <c r="C57" s="185"/>
      <c r="D57" s="190"/>
    </row>
    <row r="58" spans="1:4" ht="15.75">
      <c r="A58" s="84" t="s">
        <v>227</v>
      </c>
      <c r="B58" s="82" t="s">
        <v>228</v>
      </c>
      <c r="C58" s="185"/>
      <c r="D58" s="190"/>
    </row>
    <row r="59" spans="1:4" ht="15.75">
      <c r="A59" s="84" t="s">
        <v>229</v>
      </c>
      <c r="B59" s="82" t="s">
        <v>230</v>
      </c>
      <c r="C59" s="186">
        <v>699.48</v>
      </c>
      <c r="D59" s="190">
        <v>56.98</v>
      </c>
    </row>
    <row r="60" spans="1:4" ht="15.75">
      <c r="A60" s="81" t="s">
        <v>231</v>
      </c>
      <c r="B60" s="82" t="s">
        <v>232</v>
      </c>
      <c r="C60" s="187">
        <f>C40+C41-C53</f>
        <v>271202.0199999999</v>
      </c>
      <c r="D60" s="197">
        <f>D40+D41-D53</f>
        <v>-255734.13999999943</v>
      </c>
    </row>
    <row r="61" spans="1:4" ht="15.75">
      <c r="A61" s="81" t="s">
        <v>233</v>
      </c>
      <c r="B61" s="82" t="s">
        <v>234</v>
      </c>
      <c r="C61" s="187">
        <v>264</v>
      </c>
      <c r="D61" s="197">
        <v>0</v>
      </c>
    </row>
    <row r="62" spans="1:4" ht="15.75">
      <c r="A62" s="81" t="s">
        <v>235</v>
      </c>
      <c r="B62" s="82" t="s">
        <v>236</v>
      </c>
      <c r="C62" s="205"/>
      <c r="D62" s="198"/>
    </row>
    <row r="63" spans="1:4" ht="16.5" thickBot="1">
      <c r="A63" s="90" t="s">
        <v>237</v>
      </c>
      <c r="B63" s="82" t="s">
        <v>238</v>
      </c>
      <c r="C63" s="206">
        <f>C60-C61</f>
        <v>270938.0199999999</v>
      </c>
      <c r="D63" s="199">
        <f>D60-D61-D62</f>
        <v>-255734.13999999943</v>
      </c>
    </row>
    <row r="66" spans="2:4" ht="12.75">
      <c r="B66" s="276" t="s">
        <v>353</v>
      </c>
      <c r="C66" s="276"/>
      <c r="D66" s="207">
        <v>43908</v>
      </c>
    </row>
    <row r="67" spans="1:4" ht="12.75">
      <c r="A67" s="91"/>
      <c r="B67" s="275"/>
      <c r="C67" s="275"/>
      <c r="D67" s="208" t="s">
        <v>356</v>
      </c>
    </row>
    <row r="68" spans="1:4" ht="12.75">
      <c r="A68" t="s">
        <v>239</v>
      </c>
      <c r="D68" s="92" t="s">
        <v>240</v>
      </c>
    </row>
  </sheetData>
  <sheetProtection/>
  <mergeCells count="8">
    <mergeCell ref="B67:C67"/>
    <mergeCell ref="B66:C66"/>
    <mergeCell ref="B1:D1"/>
    <mergeCell ref="B2:D2"/>
    <mergeCell ref="B3:D3"/>
    <mergeCell ref="A7:A8"/>
    <mergeCell ref="B7:B8"/>
    <mergeCell ref="C7:D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49">
      <selection activeCell="F69" sqref="F69"/>
    </sheetView>
  </sheetViews>
  <sheetFormatPr defaultColWidth="9.00390625" defaultRowHeight="12.75"/>
  <cols>
    <col min="1" max="1" width="3.125" style="0" customWidth="1"/>
    <col min="2" max="2" width="63.00390625" style="0" customWidth="1"/>
    <col min="3" max="3" width="15.375" style="0" customWidth="1"/>
    <col min="4" max="4" width="16.625" style="0" customWidth="1"/>
    <col min="5" max="5" width="20.125" style="0" customWidth="1"/>
    <col min="6" max="6" width="11.75390625" style="0" customWidth="1"/>
    <col min="9" max="9" width="12.625" style="0" customWidth="1"/>
  </cols>
  <sheetData>
    <row r="1" ht="15">
      <c r="B1" s="210" t="s">
        <v>324</v>
      </c>
    </row>
    <row r="5" spans="1:4" ht="12.75">
      <c r="A5" s="285" t="s">
        <v>241</v>
      </c>
      <c r="B5" s="285"/>
      <c r="C5" s="285"/>
      <c r="D5" s="285"/>
    </row>
    <row r="6" spans="1:4" ht="12.75">
      <c r="A6" s="286" t="s">
        <v>242</v>
      </c>
      <c r="B6" s="286"/>
      <c r="C6" s="286"/>
      <c r="D6" s="286"/>
    </row>
    <row r="7" spans="1:4" ht="13.5" thickBot="1">
      <c r="A7" s="93"/>
      <c r="B7" s="93"/>
      <c r="C7" s="287" t="s">
        <v>357</v>
      </c>
      <c r="D7" s="287"/>
    </row>
    <row r="8" spans="1:4" ht="13.5" thickBot="1">
      <c r="A8" s="94"/>
      <c r="B8" s="95" t="s">
        <v>243</v>
      </c>
      <c r="C8" s="96" t="s">
        <v>348</v>
      </c>
      <c r="D8" s="97" t="s">
        <v>349</v>
      </c>
    </row>
    <row r="9" spans="1:4" ht="20.25" customHeight="1">
      <c r="A9" s="219" t="s">
        <v>244</v>
      </c>
      <c r="B9" s="220" t="s">
        <v>245</v>
      </c>
      <c r="C9" s="115"/>
      <c r="D9" s="116"/>
    </row>
    <row r="10" spans="1:4" ht="12.75" customHeight="1">
      <c r="A10" s="226" t="s">
        <v>246</v>
      </c>
      <c r="B10" s="223" t="s">
        <v>247</v>
      </c>
      <c r="C10" s="224">
        <v>270938.02</v>
      </c>
      <c r="D10" s="225">
        <v>-255734.14</v>
      </c>
    </row>
    <row r="11" spans="1:4" ht="12.75" customHeight="1">
      <c r="A11" s="226" t="s">
        <v>248</v>
      </c>
      <c r="B11" s="223" t="s">
        <v>249</v>
      </c>
      <c r="C11" s="112">
        <v>461027.83</v>
      </c>
      <c r="D11" s="101">
        <f>SUM(D12:D21)</f>
        <v>495857.4600000001</v>
      </c>
    </row>
    <row r="12" spans="1:4" ht="12.75" customHeight="1">
      <c r="A12" s="98" t="s">
        <v>250</v>
      </c>
      <c r="B12" s="99" t="s">
        <v>251</v>
      </c>
      <c r="C12" s="211">
        <v>843954.85</v>
      </c>
      <c r="D12" s="100">
        <v>870956.15</v>
      </c>
    </row>
    <row r="13" spans="1:4" ht="12.75" customHeight="1">
      <c r="A13" s="98" t="s">
        <v>252</v>
      </c>
      <c r="B13" s="99" t="s">
        <v>253</v>
      </c>
      <c r="C13" s="211"/>
      <c r="D13" s="100"/>
    </row>
    <row r="14" spans="1:4" ht="12.75" customHeight="1">
      <c r="A14" s="98" t="s">
        <v>254</v>
      </c>
      <c r="B14" s="99" t="s">
        <v>255</v>
      </c>
      <c r="C14" s="211"/>
      <c r="D14" s="100"/>
    </row>
    <row r="15" spans="1:4" ht="12.75" customHeight="1">
      <c r="A15" s="98" t="s">
        <v>256</v>
      </c>
      <c r="B15" s="99" t="s">
        <v>257</v>
      </c>
      <c r="C15" s="211"/>
      <c r="D15" s="100"/>
    </row>
    <row r="16" spans="1:4" ht="12.75" customHeight="1">
      <c r="A16" s="98" t="s">
        <v>258</v>
      </c>
      <c r="B16" s="99" t="s">
        <v>259</v>
      </c>
      <c r="C16" s="211"/>
      <c r="D16" s="100"/>
    </row>
    <row r="17" spans="1:4" ht="12.75" customHeight="1">
      <c r="A17" s="98" t="s">
        <v>260</v>
      </c>
      <c r="B17" s="99" t="s">
        <v>261</v>
      </c>
      <c r="C17" s="211">
        <f>-3550.37+2526.63</f>
        <v>-1023.7399999999998</v>
      </c>
      <c r="D17" s="100">
        <f>-2526.63+4938.03</f>
        <v>2411.3999999999996</v>
      </c>
    </row>
    <row r="18" spans="1:4" ht="12.75">
      <c r="A18" s="98" t="s">
        <v>262</v>
      </c>
      <c r="B18" s="99" t="s">
        <v>263</v>
      </c>
      <c r="C18" s="211">
        <f>89707.55-90234.82</f>
        <v>-527.2700000000041</v>
      </c>
      <c r="D18" s="100">
        <f>-89707.55+97050.47</f>
        <v>7342.919999999998</v>
      </c>
    </row>
    <row r="19" spans="1:4" ht="12.75" customHeight="1">
      <c r="A19" s="98" t="s">
        <v>264</v>
      </c>
      <c r="B19" s="102" t="s">
        <v>265</v>
      </c>
      <c r="C19" s="211">
        <f>540851.19-666983.44</f>
        <v>-126132.25</v>
      </c>
      <c r="D19" s="100">
        <f>666983.44-496810.05</f>
        <v>170173.38999999996</v>
      </c>
    </row>
    <row r="20" spans="1:4" ht="12.75">
      <c r="A20" s="98" t="s">
        <v>266</v>
      </c>
      <c r="B20" s="99" t="s">
        <v>267</v>
      </c>
      <c r="C20" s="211">
        <v>-255243.76</v>
      </c>
      <c r="D20" s="100">
        <v>-555026.4</v>
      </c>
    </row>
    <row r="21" spans="1:4" ht="13.5" thickBot="1">
      <c r="A21" s="103" t="s">
        <v>268</v>
      </c>
      <c r="B21" s="104" t="s">
        <v>269</v>
      </c>
      <c r="C21" s="212"/>
      <c r="D21" s="105"/>
    </row>
    <row r="22" spans="1:4" ht="13.5" thickBot="1">
      <c r="A22" s="106" t="s">
        <v>270</v>
      </c>
      <c r="B22" s="107" t="s">
        <v>271</v>
      </c>
      <c r="C22" s="108">
        <f>SUM(C10,C11)</f>
        <v>731965.8500000001</v>
      </c>
      <c r="D22" s="109">
        <f>SUM(D10,D11)</f>
        <v>240123.32000000007</v>
      </c>
    </row>
    <row r="23" spans="1:4" ht="12.75">
      <c r="A23" s="219" t="s">
        <v>272</v>
      </c>
      <c r="B23" s="220" t="s">
        <v>273</v>
      </c>
      <c r="C23" s="115"/>
      <c r="D23" s="116"/>
    </row>
    <row r="24" spans="1:4" ht="12.75">
      <c r="A24" s="221" t="s">
        <v>246</v>
      </c>
      <c r="B24" s="222" t="s">
        <v>274</v>
      </c>
      <c r="C24" s="113">
        <f>SUM(C25,C26,C27,C35)</f>
        <v>0</v>
      </c>
      <c r="D24" s="110">
        <f>SUM(D25,D26,D27,D35)</f>
        <v>0</v>
      </c>
    </row>
    <row r="25" spans="1:4" ht="25.5">
      <c r="A25" s="98" t="s">
        <v>250</v>
      </c>
      <c r="B25" s="99" t="s">
        <v>275</v>
      </c>
      <c r="C25" s="211"/>
      <c r="D25" s="100"/>
    </row>
    <row r="26" spans="1:4" ht="12.75">
      <c r="A26" s="98" t="s">
        <v>252</v>
      </c>
      <c r="B26" s="99" t="s">
        <v>276</v>
      </c>
      <c r="C26" s="211"/>
      <c r="D26" s="100"/>
    </row>
    <row r="27" spans="1:4" ht="12.75">
      <c r="A27" s="98" t="s">
        <v>254</v>
      </c>
      <c r="B27" s="99" t="s">
        <v>277</v>
      </c>
      <c r="C27" s="215"/>
      <c r="D27" s="216"/>
    </row>
    <row r="28" spans="1:4" ht="12.75">
      <c r="A28" s="98" t="s">
        <v>278</v>
      </c>
      <c r="B28" s="99" t="s">
        <v>279</v>
      </c>
      <c r="C28" s="217"/>
      <c r="D28" s="218"/>
    </row>
    <row r="29" spans="1:4" ht="12.75">
      <c r="A29" s="98" t="s">
        <v>280</v>
      </c>
      <c r="B29" s="99" t="s">
        <v>281</v>
      </c>
      <c r="C29" s="215"/>
      <c r="D29" s="216"/>
    </row>
    <row r="30" spans="1:4" ht="12.75">
      <c r="A30" s="98" t="s">
        <v>282</v>
      </c>
      <c r="B30" s="99" t="s">
        <v>283</v>
      </c>
      <c r="C30" s="211"/>
      <c r="D30" s="100"/>
    </row>
    <row r="31" spans="1:4" ht="12.75">
      <c r="A31" s="98" t="s">
        <v>282</v>
      </c>
      <c r="B31" s="99" t="s">
        <v>284</v>
      </c>
      <c r="C31" s="211"/>
      <c r="D31" s="100"/>
    </row>
    <row r="32" spans="1:4" ht="12.75">
      <c r="A32" s="98" t="s">
        <v>282</v>
      </c>
      <c r="B32" s="99" t="s">
        <v>285</v>
      </c>
      <c r="C32" s="211"/>
      <c r="D32" s="100"/>
    </row>
    <row r="33" spans="1:4" ht="12.75">
      <c r="A33" s="98" t="s">
        <v>282</v>
      </c>
      <c r="B33" s="99" t="s">
        <v>286</v>
      </c>
      <c r="C33" s="211"/>
      <c r="D33" s="100"/>
    </row>
    <row r="34" spans="1:4" ht="12.75">
      <c r="A34" s="98" t="s">
        <v>282</v>
      </c>
      <c r="B34" s="99" t="s">
        <v>287</v>
      </c>
      <c r="C34" s="211"/>
      <c r="D34" s="100"/>
    </row>
    <row r="35" spans="1:4" ht="13.5" thickBot="1">
      <c r="A35" s="98" t="s">
        <v>256</v>
      </c>
      <c r="B35" s="99" t="s">
        <v>288</v>
      </c>
      <c r="C35" s="212"/>
      <c r="D35" s="105"/>
    </row>
    <row r="36" spans="1:4" ht="13.5" thickBot="1">
      <c r="A36" s="221" t="s">
        <v>248</v>
      </c>
      <c r="B36" s="222" t="s">
        <v>289</v>
      </c>
      <c r="C36" s="108">
        <f>SUM(C37:C39,C44)</f>
        <v>566066.06</v>
      </c>
      <c r="D36" s="109">
        <f>SUM(D37:D39,D44)</f>
        <v>215168.48</v>
      </c>
    </row>
    <row r="37" spans="1:4" ht="25.5">
      <c r="A37" s="98" t="s">
        <v>250</v>
      </c>
      <c r="B37" s="99" t="s">
        <v>290</v>
      </c>
      <c r="C37" s="213">
        <v>566066.06</v>
      </c>
      <c r="D37" s="111">
        <v>215168.48</v>
      </c>
    </row>
    <row r="38" spans="1:4" ht="12.75">
      <c r="A38" s="98" t="s">
        <v>252</v>
      </c>
      <c r="B38" s="99" t="s">
        <v>291</v>
      </c>
      <c r="C38" s="211"/>
      <c r="D38" s="100"/>
    </row>
    <row r="39" spans="1:4" ht="12.75">
      <c r="A39" s="98" t="s">
        <v>254</v>
      </c>
      <c r="B39" s="99" t="s">
        <v>292</v>
      </c>
      <c r="C39" s="215">
        <f>SUM(C40:C41)</f>
        <v>0</v>
      </c>
      <c r="D39" s="216">
        <f>SUM(D40:D41)</f>
        <v>0</v>
      </c>
    </row>
    <row r="40" spans="1:4" ht="12.75">
      <c r="A40" s="98" t="s">
        <v>278</v>
      </c>
      <c r="B40" s="99" t="s">
        <v>279</v>
      </c>
      <c r="C40" s="211"/>
      <c r="D40" s="100"/>
    </row>
    <row r="41" spans="1:4" ht="12.75">
      <c r="A41" s="98" t="s">
        <v>280</v>
      </c>
      <c r="B41" s="99" t="s">
        <v>281</v>
      </c>
      <c r="C41" s="215">
        <f>SUM(C42,C43)</f>
        <v>0</v>
      </c>
      <c r="D41" s="216">
        <f>SUM(D42,D43)</f>
        <v>0</v>
      </c>
    </row>
    <row r="42" spans="1:4" ht="12.75">
      <c r="A42" s="98" t="s">
        <v>282</v>
      </c>
      <c r="B42" s="99" t="s">
        <v>293</v>
      </c>
      <c r="C42" s="211"/>
      <c r="D42" s="100"/>
    </row>
    <row r="43" spans="1:4" ht="12.75">
      <c r="A43" s="98" t="s">
        <v>282</v>
      </c>
      <c r="B43" s="99" t="s">
        <v>294</v>
      </c>
      <c r="C43" s="211"/>
      <c r="D43" s="100"/>
    </row>
    <row r="44" spans="1:4" ht="13.5" thickBot="1">
      <c r="A44" s="103" t="s">
        <v>256</v>
      </c>
      <c r="B44" s="104" t="s">
        <v>295</v>
      </c>
      <c r="C44" s="212"/>
      <c r="D44" s="105"/>
    </row>
    <row r="45" spans="1:4" ht="13.5" thickBot="1">
      <c r="A45" s="106" t="s">
        <v>270</v>
      </c>
      <c r="B45" s="107" t="s">
        <v>296</v>
      </c>
      <c r="C45" s="108">
        <f>C24-C36</f>
        <v>-566066.06</v>
      </c>
      <c r="D45" s="109">
        <f>D24-D36</f>
        <v>-215168.48</v>
      </c>
    </row>
    <row r="46" spans="1:4" ht="12.75">
      <c r="A46" s="219" t="s">
        <v>297</v>
      </c>
      <c r="B46" s="220" t="s">
        <v>298</v>
      </c>
      <c r="C46" s="115"/>
      <c r="D46" s="116"/>
    </row>
    <row r="47" spans="1:4" ht="12.75">
      <c r="A47" s="221" t="s">
        <v>246</v>
      </c>
      <c r="B47" s="222" t="s">
        <v>274</v>
      </c>
      <c r="C47" s="113">
        <f>SUM(C48:C51)</f>
        <v>5945000</v>
      </c>
      <c r="D47" s="110">
        <f>SUM(D48:D51)</f>
        <v>5365000</v>
      </c>
    </row>
    <row r="48" spans="1:4" ht="25.5">
      <c r="A48" s="98" t="s">
        <v>250</v>
      </c>
      <c r="B48" s="99" t="s">
        <v>299</v>
      </c>
      <c r="C48" s="211"/>
      <c r="D48" s="100"/>
    </row>
    <row r="49" spans="1:4" ht="12.75">
      <c r="A49" s="98" t="s">
        <v>252</v>
      </c>
      <c r="B49" s="99" t="s">
        <v>300</v>
      </c>
      <c r="C49" s="211"/>
      <c r="D49" s="100"/>
    </row>
    <row r="50" spans="1:4" ht="12.75">
      <c r="A50" s="98" t="s">
        <v>254</v>
      </c>
      <c r="B50" s="99" t="s">
        <v>301</v>
      </c>
      <c r="C50" s="211"/>
      <c r="D50" s="100"/>
    </row>
    <row r="51" spans="1:5" ht="15">
      <c r="A51" s="98" t="s">
        <v>256</v>
      </c>
      <c r="B51" s="99" t="s">
        <v>302</v>
      </c>
      <c r="C51" s="211">
        <v>5945000</v>
      </c>
      <c r="D51" s="100">
        <v>5365000</v>
      </c>
      <c r="E51" s="114"/>
    </row>
    <row r="52" spans="1:4" ht="12.75">
      <c r="A52" s="221" t="s">
        <v>248</v>
      </c>
      <c r="B52" s="222" t="s">
        <v>289</v>
      </c>
      <c r="C52" s="113">
        <f>SUM(C53:C61)</f>
        <v>5945000</v>
      </c>
      <c r="D52" s="110">
        <f>SUM(D53:D61)</f>
        <v>5355110.3</v>
      </c>
    </row>
    <row r="53" spans="1:4" ht="12.75">
      <c r="A53" s="98" t="s">
        <v>250</v>
      </c>
      <c r="B53" s="99" t="s">
        <v>303</v>
      </c>
      <c r="C53" s="211"/>
      <c r="D53" s="100"/>
    </row>
    <row r="54" spans="1:4" ht="12.75">
      <c r="A54" s="98" t="s">
        <v>252</v>
      </c>
      <c r="B54" s="99" t="s">
        <v>304</v>
      </c>
      <c r="C54" s="211"/>
      <c r="D54" s="100"/>
    </row>
    <row r="55" spans="1:4" ht="12.75">
      <c r="A55" s="98" t="s">
        <v>254</v>
      </c>
      <c r="B55" s="99" t="s">
        <v>305</v>
      </c>
      <c r="C55" s="211"/>
      <c r="D55" s="100"/>
    </row>
    <row r="56" spans="1:4" ht="12.75">
      <c r="A56" s="98" t="s">
        <v>256</v>
      </c>
      <c r="B56" s="99" t="s">
        <v>306</v>
      </c>
      <c r="C56" s="211"/>
      <c r="D56" s="100"/>
    </row>
    <row r="57" spans="1:4" ht="12.75">
      <c r="A57" s="98" t="s">
        <v>258</v>
      </c>
      <c r="B57" s="99" t="s">
        <v>307</v>
      </c>
      <c r="C57" s="211"/>
      <c r="D57" s="100"/>
    </row>
    <row r="58" spans="1:4" ht="12.75">
      <c r="A58" s="98" t="s">
        <v>260</v>
      </c>
      <c r="B58" s="99" t="s">
        <v>308</v>
      </c>
      <c r="C58" s="211"/>
      <c r="D58" s="100"/>
    </row>
    <row r="59" spans="1:4" ht="12.75">
      <c r="A59" s="98" t="s">
        <v>262</v>
      </c>
      <c r="B59" s="99" t="s">
        <v>309</v>
      </c>
      <c r="C59" s="211"/>
      <c r="D59" s="100"/>
    </row>
    <row r="60" spans="1:4" ht="12.75">
      <c r="A60" s="98" t="s">
        <v>264</v>
      </c>
      <c r="B60" s="99" t="s">
        <v>310</v>
      </c>
      <c r="C60" s="211"/>
      <c r="D60" s="100"/>
    </row>
    <row r="61" spans="1:5" ht="15.75" thickBot="1">
      <c r="A61" s="103" t="s">
        <v>266</v>
      </c>
      <c r="B61" s="104" t="s">
        <v>311</v>
      </c>
      <c r="C61" s="212">
        <v>5945000</v>
      </c>
      <c r="D61" s="105">
        <f>5365000-9889.7</f>
        <v>5355110.3</v>
      </c>
      <c r="E61" s="114"/>
    </row>
    <row r="62" spans="1:4" ht="13.5" thickBot="1">
      <c r="A62" s="106" t="s">
        <v>270</v>
      </c>
      <c r="B62" s="107" t="s">
        <v>312</v>
      </c>
      <c r="C62" s="108">
        <f>C47-C52</f>
        <v>0</v>
      </c>
      <c r="D62" s="109">
        <f>D47-D52</f>
        <v>9889.700000000186</v>
      </c>
    </row>
    <row r="63" spans="1:4" ht="12.75">
      <c r="A63" s="219" t="s">
        <v>313</v>
      </c>
      <c r="B63" s="220" t="s">
        <v>314</v>
      </c>
      <c r="C63" s="115">
        <f>C22+C45+C62</f>
        <v>165899.79000000004</v>
      </c>
      <c r="D63" s="116">
        <f>D22+D45+D62</f>
        <v>34844.54000000024</v>
      </c>
    </row>
    <row r="64" spans="1:5" ht="12.75">
      <c r="A64" s="221" t="s">
        <v>315</v>
      </c>
      <c r="B64" s="222" t="s">
        <v>316</v>
      </c>
      <c r="C64" s="227">
        <v>165899.79</v>
      </c>
      <c r="D64" s="228">
        <f>157882.27-123037.73</f>
        <v>34844.53999999999</v>
      </c>
      <c r="E64" s="117"/>
    </row>
    <row r="65" spans="1:4" ht="13.5" thickBot="1">
      <c r="A65" s="103" t="s">
        <v>282</v>
      </c>
      <c r="B65" s="104" t="s">
        <v>317</v>
      </c>
      <c r="C65" s="212"/>
      <c r="D65" s="105"/>
    </row>
    <row r="66" spans="1:4" ht="12.75">
      <c r="A66" s="229" t="s">
        <v>318</v>
      </c>
      <c r="B66" s="230" t="s">
        <v>319</v>
      </c>
      <c r="C66" s="231">
        <v>157882.27</v>
      </c>
      <c r="D66" s="232">
        <v>123037.73</v>
      </c>
    </row>
    <row r="67" spans="1:6" ht="13.5" thickBot="1">
      <c r="A67" s="233" t="s">
        <v>320</v>
      </c>
      <c r="B67" s="234" t="s">
        <v>321</v>
      </c>
      <c r="C67" s="115">
        <f>C66+C63</f>
        <v>323782.06000000006</v>
      </c>
      <c r="D67" s="116">
        <f>D66+D63</f>
        <v>157882.27000000025</v>
      </c>
      <c r="E67" s="117"/>
      <c r="F67" s="117"/>
    </row>
    <row r="68" spans="1:4" ht="13.5" thickBot="1">
      <c r="A68" s="118" t="s">
        <v>282</v>
      </c>
      <c r="B68" s="119" t="s">
        <v>322</v>
      </c>
      <c r="C68" s="214"/>
      <c r="D68" s="120"/>
    </row>
    <row r="69" spans="1:4" ht="12.75">
      <c r="A69" s="121"/>
      <c r="B69" s="121"/>
      <c r="C69" s="121"/>
      <c r="D69" s="122"/>
    </row>
    <row r="70" spans="2:3" ht="12.75">
      <c r="B70" s="123"/>
      <c r="C70" s="124"/>
    </row>
    <row r="71" spans="2:4" ht="14.25">
      <c r="B71" s="209" t="s">
        <v>353</v>
      </c>
      <c r="C71" s="275" t="s">
        <v>354</v>
      </c>
      <c r="D71" s="275"/>
    </row>
    <row r="72" spans="2:4" ht="10.5" customHeight="1">
      <c r="B72" t="s">
        <v>358</v>
      </c>
      <c r="C72" s="275" t="s">
        <v>361</v>
      </c>
      <c r="D72" s="275"/>
    </row>
    <row r="73" spans="2:3" ht="12.75">
      <c r="B73" s="92" t="s">
        <v>359</v>
      </c>
      <c r="C73" t="s">
        <v>352</v>
      </c>
    </row>
    <row r="74" ht="12.75">
      <c r="B74" s="92" t="s">
        <v>360</v>
      </c>
    </row>
    <row r="75" ht="12.75">
      <c r="H75" t="s">
        <v>323</v>
      </c>
    </row>
  </sheetData>
  <sheetProtection/>
  <mergeCells count="5">
    <mergeCell ref="A5:D5"/>
    <mergeCell ref="A6:D6"/>
    <mergeCell ref="C7:D7"/>
    <mergeCell ref="C72:D72"/>
    <mergeCell ref="C71:D7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6.375" style="0" customWidth="1"/>
    <col min="2" max="2" width="36.625" style="0" customWidth="1"/>
    <col min="3" max="4" width="21.375" style="0" customWidth="1"/>
  </cols>
  <sheetData>
    <row r="1" ht="12.75">
      <c r="C1" s="125"/>
    </row>
    <row r="2" spans="1:3" ht="14.25">
      <c r="A2" s="73" t="s">
        <v>324</v>
      </c>
      <c r="B2" s="73"/>
      <c r="C2" s="125"/>
    </row>
    <row r="3" spans="1:3" ht="12.75">
      <c r="A3" s="126"/>
      <c r="C3" s="125"/>
    </row>
    <row r="4" spans="1:4" ht="15.75">
      <c r="A4" s="288" t="s">
        <v>325</v>
      </c>
      <c r="B4" s="288"/>
      <c r="C4" s="288"/>
      <c r="D4" s="288"/>
    </row>
    <row r="5" spans="1:4" ht="15.75" customHeight="1">
      <c r="A5" s="289" t="s">
        <v>362</v>
      </c>
      <c r="B5" s="289"/>
      <c r="C5" s="289"/>
      <c r="D5" s="289"/>
    </row>
    <row r="6" spans="1:3" ht="12.75">
      <c r="A6" s="127"/>
      <c r="B6" s="127"/>
      <c r="C6" s="127"/>
    </row>
    <row r="7" spans="1:4" ht="12.75">
      <c r="A7" s="290" t="s">
        <v>363</v>
      </c>
      <c r="B7" s="290" t="s">
        <v>243</v>
      </c>
      <c r="C7" s="290" t="s">
        <v>355</v>
      </c>
      <c r="D7" s="290"/>
    </row>
    <row r="8" spans="1:4" ht="12.75">
      <c r="A8" s="290"/>
      <c r="B8" s="290"/>
      <c r="C8" s="128" t="s">
        <v>348</v>
      </c>
      <c r="D8" s="128" t="s">
        <v>349</v>
      </c>
    </row>
    <row r="9" spans="1:4" ht="33.75" customHeight="1">
      <c r="A9" s="237" t="s">
        <v>246</v>
      </c>
      <c r="B9" s="244" t="s">
        <v>364</v>
      </c>
      <c r="C9" s="238">
        <v>408685.95</v>
      </c>
      <c r="D9" s="238">
        <v>408685.95</v>
      </c>
    </row>
    <row r="10" spans="1:4" ht="28.5" customHeight="1">
      <c r="A10" s="235" t="s">
        <v>330</v>
      </c>
      <c r="B10" s="245" t="s">
        <v>365</v>
      </c>
      <c r="C10" s="239"/>
      <c r="D10" s="239"/>
    </row>
    <row r="11" spans="1:4" ht="18" customHeight="1">
      <c r="A11" s="236" t="s">
        <v>326</v>
      </c>
      <c r="B11" s="246" t="s">
        <v>327</v>
      </c>
      <c r="C11" s="240"/>
      <c r="D11" s="240"/>
    </row>
    <row r="12" spans="1:4" ht="39.75" customHeight="1">
      <c r="A12" s="237" t="s">
        <v>328</v>
      </c>
      <c r="B12" s="244" t="s">
        <v>366</v>
      </c>
      <c r="C12" s="238">
        <f>C9+C10+C11</f>
        <v>408685.95</v>
      </c>
      <c r="D12" s="238">
        <f>D9+D10+D11</f>
        <v>408685.95</v>
      </c>
    </row>
    <row r="13" spans="1:4" ht="34.5" customHeight="1">
      <c r="A13" s="256" t="s">
        <v>250</v>
      </c>
      <c r="B13" s="257" t="s">
        <v>367</v>
      </c>
      <c r="C13" s="238">
        <v>408685.95</v>
      </c>
      <c r="D13" s="238">
        <v>408685.95</v>
      </c>
    </row>
    <row r="14" spans="1:4" ht="29.25" customHeight="1">
      <c r="A14" s="236" t="s">
        <v>329</v>
      </c>
      <c r="B14" s="246" t="s">
        <v>368</v>
      </c>
      <c r="C14" s="240">
        <f>C15-C18</f>
        <v>-228015.62</v>
      </c>
      <c r="D14" s="240">
        <f>D15-D18</f>
        <v>0</v>
      </c>
    </row>
    <row r="15" spans="1:4" ht="20.25" customHeight="1">
      <c r="A15" s="236"/>
      <c r="B15" s="246" t="s">
        <v>370</v>
      </c>
      <c r="C15" s="240">
        <f>SUM(C16:C17)</f>
        <v>0</v>
      </c>
      <c r="D15" s="240">
        <f>SUM(D16:D17)</f>
        <v>0</v>
      </c>
    </row>
    <row r="16" spans="1:4" ht="31.5" customHeight="1">
      <c r="A16" s="236"/>
      <c r="B16" s="255" t="s">
        <v>369</v>
      </c>
      <c r="C16" s="240"/>
      <c r="D16" s="240"/>
    </row>
    <row r="17" spans="1:4" ht="16.5" customHeight="1">
      <c r="A17" s="236"/>
      <c r="B17" s="246" t="s">
        <v>331</v>
      </c>
      <c r="C17" s="240"/>
      <c r="D17" s="240"/>
    </row>
    <row r="18" spans="1:4" ht="20.25" customHeight="1">
      <c r="A18" s="236"/>
      <c r="B18" s="246" t="s">
        <v>371</v>
      </c>
      <c r="C18" s="240">
        <f>SUM(C19:C21)</f>
        <v>228015.62</v>
      </c>
      <c r="D18" s="240">
        <f>SUM(D19:D21)</f>
        <v>0</v>
      </c>
    </row>
    <row r="19" spans="1:4" ht="12.75">
      <c r="A19" s="236"/>
      <c r="B19" s="255" t="s">
        <v>372</v>
      </c>
      <c r="C19" s="240"/>
      <c r="D19" s="240"/>
    </row>
    <row r="20" spans="1:4" ht="12.75">
      <c r="A20" s="236"/>
      <c r="B20" s="255" t="s">
        <v>373</v>
      </c>
      <c r="C20" s="240">
        <v>228015.62</v>
      </c>
      <c r="D20" s="240"/>
    </row>
    <row r="21" spans="1:4" ht="12.75">
      <c r="A21" s="236" t="s">
        <v>330</v>
      </c>
      <c r="B21" s="246" t="s">
        <v>332</v>
      </c>
      <c r="C21" s="240"/>
      <c r="D21" s="240"/>
    </row>
    <row r="22" spans="1:4" ht="26.25" customHeight="1">
      <c r="A22" s="264" t="s">
        <v>412</v>
      </c>
      <c r="B22" s="246" t="s">
        <v>413</v>
      </c>
      <c r="C22" s="240">
        <f>SUM(C13:C14)</f>
        <v>180670.33000000002</v>
      </c>
      <c r="D22" s="240">
        <f>SUM(D13:D14)</f>
        <v>408685.95</v>
      </c>
    </row>
    <row r="23" spans="1:4" ht="43.5" customHeight="1">
      <c r="A23" s="256" t="s">
        <v>252</v>
      </c>
      <c r="B23" s="257" t="s">
        <v>374</v>
      </c>
      <c r="C23" s="238"/>
      <c r="D23" s="238"/>
    </row>
    <row r="24" spans="1:4" ht="18" customHeight="1">
      <c r="A24" s="259" t="s">
        <v>380</v>
      </c>
      <c r="B24" s="246" t="s">
        <v>375</v>
      </c>
      <c r="C24" s="239">
        <f>C25-C30</f>
        <v>0</v>
      </c>
      <c r="D24" s="239">
        <f>D25-D30</f>
        <v>0</v>
      </c>
    </row>
    <row r="25" spans="1:4" ht="12.75">
      <c r="A25" s="251"/>
      <c r="B25" s="246" t="s">
        <v>370</v>
      </c>
      <c r="C25" s="239">
        <f>SUM(C26:C29)</f>
        <v>0</v>
      </c>
      <c r="D25" s="239">
        <f>SUM(D26:D29)</f>
        <v>0</v>
      </c>
    </row>
    <row r="26" spans="1:4" ht="12.75">
      <c r="A26" s="251"/>
      <c r="B26" s="258" t="s">
        <v>376</v>
      </c>
      <c r="C26" s="239"/>
      <c r="D26" s="239"/>
    </row>
    <row r="27" spans="1:4" ht="18" customHeight="1">
      <c r="A27" s="251"/>
      <c r="B27" s="258" t="s">
        <v>377</v>
      </c>
      <c r="C27" s="239"/>
      <c r="D27" s="239"/>
    </row>
    <row r="28" spans="1:4" ht="25.5">
      <c r="A28" s="251"/>
      <c r="B28" s="258" t="s">
        <v>378</v>
      </c>
      <c r="C28" s="239"/>
      <c r="D28" s="239"/>
    </row>
    <row r="29" spans="1:4" ht="12.75">
      <c r="A29" s="251"/>
      <c r="B29" s="258" t="s">
        <v>330</v>
      </c>
      <c r="C29" s="239"/>
      <c r="D29" s="239"/>
    </row>
    <row r="30" spans="1:4" ht="12.75">
      <c r="A30" s="251"/>
      <c r="B30" s="245" t="s">
        <v>379</v>
      </c>
      <c r="C30" s="239">
        <f>SUM(C31:C32)</f>
        <v>0</v>
      </c>
      <c r="D30" s="239">
        <f>SUM(D31:D32)</f>
        <v>0</v>
      </c>
    </row>
    <row r="31" spans="1:4" ht="12.75">
      <c r="A31" s="251"/>
      <c r="B31" s="258" t="s">
        <v>373</v>
      </c>
      <c r="C31" s="239"/>
      <c r="D31" s="239"/>
    </row>
    <row r="32" spans="1:4" ht="12.75">
      <c r="A32" s="251"/>
      <c r="B32" s="258" t="s">
        <v>330</v>
      </c>
      <c r="C32" s="239"/>
      <c r="D32" s="239"/>
    </row>
    <row r="33" spans="1:4" ht="25.5">
      <c r="A33" s="259" t="s">
        <v>381</v>
      </c>
      <c r="B33" s="245" t="s">
        <v>382</v>
      </c>
      <c r="C33" s="239">
        <f>C23+C24</f>
        <v>0</v>
      </c>
      <c r="D33" s="239">
        <f>D23+D24</f>
        <v>0</v>
      </c>
    </row>
    <row r="34" spans="1:4" ht="51">
      <c r="A34" s="256" t="s">
        <v>254</v>
      </c>
      <c r="B34" s="257" t="s">
        <v>383</v>
      </c>
      <c r="C34" s="239"/>
      <c r="D34" s="239"/>
    </row>
    <row r="35" spans="1:4" ht="25.5">
      <c r="A35" s="259" t="s">
        <v>384</v>
      </c>
      <c r="B35" s="245" t="s">
        <v>385</v>
      </c>
      <c r="C35" s="239">
        <f>C36-C38</f>
        <v>0</v>
      </c>
      <c r="D35" s="239">
        <f>D36-D38</f>
        <v>0</v>
      </c>
    </row>
    <row r="36" spans="1:4" ht="12.75">
      <c r="A36" s="251"/>
      <c r="B36" s="245" t="s">
        <v>386</v>
      </c>
      <c r="C36" s="239">
        <f>SUM(C37)</f>
        <v>0</v>
      </c>
      <c r="D36" s="239"/>
    </row>
    <row r="37" spans="1:4" ht="12.75">
      <c r="A37" s="251"/>
      <c r="B37" s="258" t="s">
        <v>330</v>
      </c>
      <c r="C37" s="239"/>
      <c r="D37" s="239"/>
    </row>
    <row r="38" spans="1:4" ht="12.75">
      <c r="A38" s="251"/>
      <c r="B38" s="245" t="s">
        <v>387</v>
      </c>
      <c r="C38" s="239">
        <f>SUM(C39:C40)</f>
        <v>0</v>
      </c>
      <c r="D38" s="239">
        <f>SUM(D39:D40)</f>
        <v>0</v>
      </c>
    </row>
    <row r="39" spans="1:4" ht="12.75">
      <c r="A39" s="251"/>
      <c r="B39" s="258" t="s">
        <v>388</v>
      </c>
      <c r="C39" s="239"/>
      <c r="D39" s="239"/>
    </row>
    <row r="40" spans="1:4" ht="12.75">
      <c r="A40" s="251"/>
      <c r="B40" s="258" t="s">
        <v>330</v>
      </c>
      <c r="C40" s="239"/>
      <c r="D40" s="239"/>
    </row>
    <row r="41" spans="1:4" ht="25.5">
      <c r="A41" s="260" t="s">
        <v>389</v>
      </c>
      <c r="B41" s="245" t="s">
        <v>390</v>
      </c>
      <c r="C41" s="239">
        <f>C34+C35</f>
        <v>0</v>
      </c>
      <c r="D41" s="239">
        <f>D34+D35</f>
        <v>0</v>
      </c>
    </row>
    <row r="42" spans="1:4" ht="27" customHeight="1">
      <c r="A42" s="256" t="s">
        <v>256</v>
      </c>
      <c r="B42" s="257" t="s">
        <v>391</v>
      </c>
      <c r="C42" s="238">
        <v>27718.52</v>
      </c>
      <c r="D42" s="238">
        <v>66490.94</v>
      </c>
    </row>
    <row r="43" spans="1:4" ht="32.25" customHeight="1">
      <c r="A43" s="261" t="s">
        <v>392</v>
      </c>
      <c r="B43" s="247" t="s">
        <v>393</v>
      </c>
      <c r="C43" s="242">
        <f>C44-C46</f>
        <v>-27718.52</v>
      </c>
      <c r="D43" s="242">
        <f>D44-D46</f>
        <v>-38772.42</v>
      </c>
    </row>
    <row r="44" spans="1:4" ht="12.75">
      <c r="A44" s="241"/>
      <c r="B44" s="248" t="s">
        <v>370</v>
      </c>
      <c r="C44" s="242">
        <f>SUM(C45)</f>
        <v>0</v>
      </c>
      <c r="D44" s="242">
        <f>SUM(D45)</f>
        <v>0</v>
      </c>
    </row>
    <row r="45" spans="1:4" ht="12.75">
      <c r="A45" s="241"/>
      <c r="B45" s="262" t="s">
        <v>330</v>
      </c>
      <c r="C45" s="242"/>
      <c r="D45" s="242"/>
    </row>
    <row r="46" spans="1:4" ht="12.75">
      <c r="A46" s="241"/>
      <c r="B46" s="247" t="s">
        <v>395</v>
      </c>
      <c r="C46" s="242">
        <f>SUM(C47)</f>
        <v>27718.52</v>
      </c>
      <c r="D46" s="242">
        <f>SUM(D47)</f>
        <v>38772.42</v>
      </c>
    </row>
    <row r="47" spans="1:4" ht="12.75">
      <c r="A47" s="241"/>
      <c r="B47" s="262" t="s">
        <v>394</v>
      </c>
      <c r="C47" s="242">
        <v>27718.52</v>
      </c>
      <c r="D47" s="242">
        <v>38772.42</v>
      </c>
    </row>
    <row r="48" spans="1:4" ht="25.5">
      <c r="A48" s="259" t="s">
        <v>396</v>
      </c>
      <c r="B48" s="245" t="s">
        <v>397</v>
      </c>
      <c r="C48" s="239">
        <f>C42+C43</f>
        <v>0</v>
      </c>
      <c r="D48" s="239">
        <f>D42+D43</f>
        <v>27718.520000000004</v>
      </c>
    </row>
    <row r="49" spans="1:4" ht="25.5">
      <c r="A49" s="256" t="s">
        <v>258</v>
      </c>
      <c r="B49" s="257" t="s">
        <v>333</v>
      </c>
      <c r="C49" s="263">
        <f>C53-C63</f>
        <v>0</v>
      </c>
      <c r="D49" s="263">
        <f>D50</f>
        <v>0</v>
      </c>
    </row>
    <row r="50" spans="1:4" ht="20.25" customHeight="1">
      <c r="A50" s="236" t="s">
        <v>334</v>
      </c>
      <c r="B50" s="246" t="s">
        <v>335</v>
      </c>
      <c r="C50" s="240"/>
      <c r="D50" s="240"/>
    </row>
    <row r="51" spans="1:4" ht="25.5">
      <c r="A51" s="236"/>
      <c r="B51" s="255" t="s">
        <v>398</v>
      </c>
      <c r="C51" s="243"/>
      <c r="D51" s="240"/>
    </row>
    <row r="52" spans="1:4" ht="14.25" customHeight="1">
      <c r="A52" s="236"/>
      <c r="B52" s="255" t="s">
        <v>399</v>
      </c>
      <c r="C52" s="240"/>
      <c r="D52" s="240"/>
    </row>
    <row r="53" spans="1:4" ht="25.5">
      <c r="A53" s="236" t="s">
        <v>336</v>
      </c>
      <c r="B53" s="246" t="s">
        <v>337</v>
      </c>
      <c r="C53" s="240">
        <f>C50+C51+C52</f>
        <v>0</v>
      </c>
      <c r="D53" s="240">
        <f>D50+D51+D52</f>
        <v>0</v>
      </c>
    </row>
    <row r="54" spans="1:4" ht="12.75">
      <c r="A54" s="236"/>
      <c r="B54" s="246" t="s">
        <v>370</v>
      </c>
      <c r="C54" s="240">
        <f>SUM(C55:C56)</f>
        <v>0</v>
      </c>
      <c r="D54" s="240">
        <f>SUM(D55:D56)</f>
        <v>0</v>
      </c>
    </row>
    <row r="55" spans="1:4" ht="12.75">
      <c r="A55" s="236"/>
      <c r="B55" s="255" t="s">
        <v>400</v>
      </c>
      <c r="C55" s="240"/>
      <c r="D55" s="240"/>
    </row>
    <row r="56" spans="1:4" ht="12.75">
      <c r="A56" s="236"/>
      <c r="B56" s="255" t="s">
        <v>330</v>
      </c>
      <c r="C56" s="240"/>
      <c r="D56" s="240"/>
    </row>
    <row r="57" spans="1:4" ht="12.75">
      <c r="A57" s="236"/>
      <c r="B57" s="246" t="s">
        <v>401</v>
      </c>
      <c r="C57" s="240">
        <f>C58</f>
        <v>0</v>
      </c>
      <c r="D57" s="240">
        <f>D58</f>
        <v>0</v>
      </c>
    </row>
    <row r="58" spans="1:4" ht="12.75">
      <c r="A58" s="236"/>
      <c r="B58" s="255" t="s">
        <v>402</v>
      </c>
      <c r="C58" s="240"/>
      <c r="D58" s="240"/>
    </row>
    <row r="59" spans="1:4" ht="18.75" customHeight="1">
      <c r="A59" s="252" t="s">
        <v>338</v>
      </c>
      <c r="B59" s="245" t="s">
        <v>339</v>
      </c>
      <c r="C59" s="239">
        <f>C53+C54-C57</f>
        <v>0</v>
      </c>
      <c r="D59" s="239">
        <f>D53+D54-D57</f>
        <v>0</v>
      </c>
    </row>
    <row r="60" spans="1:4" ht="20.25" customHeight="1">
      <c r="A60" s="253" t="s">
        <v>340</v>
      </c>
      <c r="B60" s="254" t="s">
        <v>341</v>
      </c>
      <c r="C60" s="239"/>
      <c r="D60" s="239"/>
    </row>
    <row r="61" spans="1:4" ht="25.5">
      <c r="A61" s="236"/>
      <c r="B61" s="255" t="s">
        <v>403</v>
      </c>
      <c r="C61" s="240"/>
      <c r="D61" s="240"/>
    </row>
    <row r="62" spans="1:4" ht="12.75">
      <c r="A62" s="236"/>
      <c r="B62" s="255" t="s">
        <v>399</v>
      </c>
      <c r="C62" s="240"/>
      <c r="D62" s="240"/>
    </row>
    <row r="63" spans="1:4" ht="25.5">
      <c r="A63" s="236" t="s">
        <v>342</v>
      </c>
      <c r="B63" s="246" t="s">
        <v>404</v>
      </c>
      <c r="C63" s="240">
        <f>C60-C61-C62</f>
        <v>0</v>
      </c>
      <c r="D63" s="240">
        <f>D60-D61-D62</f>
        <v>0</v>
      </c>
    </row>
    <row r="64" spans="1:4" ht="12.75">
      <c r="A64" s="236"/>
      <c r="B64" s="246" t="s">
        <v>405</v>
      </c>
      <c r="C64" s="240">
        <f>SUM(C65:C66)</f>
        <v>0</v>
      </c>
      <c r="D64" s="240">
        <f>SUM(D65:D66)</f>
        <v>0</v>
      </c>
    </row>
    <row r="65" spans="1:4" ht="25.5">
      <c r="A65" s="236"/>
      <c r="B65" s="255" t="s">
        <v>406</v>
      </c>
      <c r="C65" s="240"/>
      <c r="D65" s="240"/>
    </row>
    <row r="66" spans="1:4" ht="12.75">
      <c r="A66" s="236"/>
      <c r="B66" s="246"/>
      <c r="C66" s="240"/>
      <c r="D66" s="240"/>
    </row>
    <row r="67" spans="1:4" ht="12.75">
      <c r="A67" s="236"/>
      <c r="B67" s="246" t="s">
        <v>395</v>
      </c>
      <c r="C67" s="240"/>
      <c r="D67" s="240"/>
    </row>
    <row r="68" spans="1:4" ht="20.25" customHeight="1">
      <c r="A68" s="253" t="s">
        <v>343</v>
      </c>
      <c r="B68" s="254" t="s">
        <v>344</v>
      </c>
      <c r="C68" s="239">
        <f>C63+C64-C67</f>
        <v>0</v>
      </c>
      <c r="D68" s="239">
        <f>D63+D64-D67</f>
        <v>0</v>
      </c>
    </row>
    <row r="69" spans="1:4" ht="25.5">
      <c r="A69" s="253" t="s">
        <v>345</v>
      </c>
      <c r="B69" s="254" t="s">
        <v>346</v>
      </c>
      <c r="C69" s="239">
        <f>C59-C68</f>
        <v>0</v>
      </c>
      <c r="D69" s="239">
        <f>D59-D68</f>
        <v>0</v>
      </c>
    </row>
    <row r="70" spans="1:4" ht="20.25" customHeight="1">
      <c r="A70" s="249" t="s">
        <v>260</v>
      </c>
      <c r="B70" s="250" t="s">
        <v>347</v>
      </c>
      <c r="C70" s="238">
        <f>C71+C72</f>
        <v>270938.02</v>
      </c>
      <c r="D70" s="238">
        <f>D71+D72</f>
        <v>-255734.14</v>
      </c>
    </row>
    <row r="71" spans="1:4" ht="12.75">
      <c r="A71" s="236"/>
      <c r="B71" s="246" t="s">
        <v>407</v>
      </c>
      <c r="C71" s="240">
        <v>270938.02</v>
      </c>
      <c r="D71" s="240"/>
    </row>
    <row r="72" spans="1:4" ht="12.75">
      <c r="A72" s="236"/>
      <c r="B72" s="246" t="s">
        <v>408</v>
      </c>
      <c r="C72" s="240"/>
      <c r="D72" s="240">
        <v>-255734.14</v>
      </c>
    </row>
    <row r="73" spans="1:4" ht="12.75">
      <c r="A73" s="236"/>
      <c r="B73" s="246" t="s">
        <v>409</v>
      </c>
      <c r="C73" s="240"/>
      <c r="D73" s="240"/>
    </row>
    <row r="74" spans="1:4" ht="27.75" customHeight="1">
      <c r="A74" s="237" t="s">
        <v>248</v>
      </c>
      <c r="B74" s="244" t="s">
        <v>410</v>
      </c>
      <c r="C74" s="263">
        <f>C22+C48+C69+C70</f>
        <v>451608.35000000003</v>
      </c>
      <c r="D74" s="263">
        <f>D22+D48+D69+D70</f>
        <v>180670.33000000002</v>
      </c>
    </row>
    <row r="75" spans="1:4" ht="38.25">
      <c r="A75" s="237" t="s">
        <v>270</v>
      </c>
      <c r="B75" s="244" t="s">
        <v>411</v>
      </c>
      <c r="C75" s="263">
        <v>451608.35</v>
      </c>
      <c r="D75" s="263">
        <v>180670.33</v>
      </c>
    </row>
    <row r="76" ht="12.75">
      <c r="C76" s="125"/>
    </row>
    <row r="77" ht="12.75">
      <c r="C77" s="125"/>
    </row>
    <row r="78" spans="2:3" ht="12.75">
      <c r="B78" s="71"/>
      <c r="C78" s="129"/>
    </row>
    <row r="79" spans="2:4" ht="14.25">
      <c r="B79" s="209" t="s">
        <v>353</v>
      </c>
      <c r="C79" s="275" t="s">
        <v>354</v>
      </c>
      <c r="D79" s="275"/>
    </row>
    <row r="80" spans="2:4" ht="12.75">
      <c r="B80" t="s">
        <v>358</v>
      </c>
      <c r="C80" s="275" t="s">
        <v>361</v>
      </c>
      <c r="D80" s="275"/>
    </row>
    <row r="81" spans="2:4" ht="12.75">
      <c r="B81" s="92" t="s">
        <v>359</v>
      </c>
      <c r="C81" s="275" t="s">
        <v>352</v>
      </c>
      <c r="D81" s="275"/>
    </row>
    <row r="82" spans="2:4" ht="12.75">
      <c r="B82" s="92" t="s">
        <v>360</v>
      </c>
      <c r="C82" s="275"/>
      <c r="D82" s="275"/>
    </row>
  </sheetData>
  <sheetProtection/>
  <mergeCells count="9">
    <mergeCell ref="C81:D81"/>
    <mergeCell ref="C82:D82"/>
    <mergeCell ref="C80:D80"/>
    <mergeCell ref="A4:D4"/>
    <mergeCell ref="A5:D5"/>
    <mergeCell ref="A7:A8"/>
    <mergeCell ref="B7:B8"/>
    <mergeCell ref="C7:D7"/>
    <mergeCell ref="C79:D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Buchalter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G_MARYNOWSKI</dc:creator>
  <cp:keywords/>
  <dc:description/>
  <cp:lastModifiedBy>Lidia.Herdzina</cp:lastModifiedBy>
  <cp:lastPrinted>2018-03-21T13:23:06Z</cp:lastPrinted>
  <dcterms:created xsi:type="dcterms:W3CDTF">2004-10-14T12:18:06Z</dcterms:created>
  <dcterms:modified xsi:type="dcterms:W3CDTF">2020-06-18T11:22:01Z</dcterms:modified>
  <cp:category/>
  <cp:version/>
  <cp:contentType/>
  <cp:contentStatus/>
</cp:coreProperties>
</file>